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πιν.31!$B$2:$N$23</definedName>
  </definedNames>
  <calcPr calcId="145621"/>
</workbook>
</file>

<file path=xl/calcChain.xml><?xml version="1.0" encoding="utf-8"?>
<calcChain xmlns="http://schemas.openxmlformats.org/spreadsheetml/2006/main">
  <c r="L9" i="11" l="1"/>
  <c r="L10" i="11"/>
  <c r="L11" i="11"/>
  <c r="L12" i="11"/>
  <c r="L13" i="11"/>
  <c r="L18" i="11"/>
  <c r="L19" i="11"/>
  <c r="J11" i="11"/>
  <c r="J12" i="11"/>
  <c r="J14" i="11"/>
  <c r="J15" i="11"/>
  <c r="J18" i="11"/>
  <c r="J19" i="11"/>
  <c r="J20" i="11"/>
  <c r="H15" i="11"/>
  <c r="H16" i="11"/>
  <c r="H17" i="11"/>
  <c r="H10" i="11"/>
  <c r="H11" i="11"/>
  <c r="F20" i="11"/>
  <c r="F7" i="11"/>
  <c r="F10" i="11"/>
  <c r="F12" i="11"/>
  <c r="F18" i="11"/>
  <c r="F19" i="11"/>
  <c r="D10" i="11"/>
  <c r="D12" i="11"/>
  <c r="D18" i="11"/>
  <c r="D19" i="11"/>
  <c r="D20" i="11"/>
  <c r="D8" i="11"/>
  <c r="G29" i="7"/>
  <c r="K29" i="7" s="1"/>
  <c r="L29" i="7" s="1"/>
  <c r="E29" i="7"/>
  <c r="F29" i="7" s="1"/>
  <c r="C29" i="7"/>
  <c r="D27" i="7" s="1"/>
  <c r="I28" i="7"/>
  <c r="J28" i="7" s="1"/>
  <c r="G28" i="7"/>
  <c r="H28" i="7" s="1"/>
  <c r="E28" i="7"/>
  <c r="F28" i="7" s="1"/>
  <c r="C28" i="7"/>
  <c r="D28" i="7" s="1"/>
  <c r="K27" i="7"/>
  <c r="L27" i="7" s="1"/>
  <c r="I27" i="7"/>
  <c r="J27" i="7" s="1"/>
  <c r="H27" i="7"/>
  <c r="F27" i="7"/>
  <c r="K26" i="7"/>
  <c r="K28" i="7" s="1"/>
  <c r="L28" i="7" s="1"/>
  <c r="J26" i="7"/>
  <c r="I26" i="7"/>
  <c r="F26" i="7"/>
  <c r="D26" i="7"/>
  <c r="K25" i="7"/>
  <c r="L25" i="7" s="1"/>
  <c r="I25" i="7"/>
  <c r="J25" i="7" s="1"/>
  <c r="F25" i="7"/>
  <c r="H24" i="7"/>
  <c r="G24" i="7"/>
  <c r="K24" i="7" s="1"/>
  <c r="L24" i="7" s="1"/>
  <c r="E24" i="7"/>
  <c r="I24" i="7" s="1"/>
  <c r="J24" i="7" s="1"/>
  <c r="D24" i="7"/>
  <c r="C24" i="7"/>
  <c r="K23" i="7"/>
  <c r="L23" i="7" s="1"/>
  <c r="J23" i="7"/>
  <c r="I23" i="7"/>
  <c r="F23" i="7"/>
  <c r="D23" i="7"/>
  <c r="L22" i="7"/>
  <c r="K22" i="7"/>
  <c r="I22" i="7"/>
  <c r="J22" i="7" s="1"/>
  <c r="H22" i="7"/>
  <c r="F22" i="7"/>
  <c r="D22" i="7"/>
  <c r="I29" i="7" l="1"/>
  <c r="J29" i="7" s="1"/>
  <c r="D25" i="7"/>
  <c r="D29" i="7"/>
  <c r="H23" i="7"/>
  <c r="F24" i="7"/>
  <c r="H26" i="7"/>
  <c r="L26" i="7"/>
  <c r="H25" i="7"/>
  <c r="U18" i="8" l="1"/>
  <c r="V18" i="8" s="1"/>
  <c r="Q18" i="8"/>
  <c r="R18" i="8" s="1"/>
  <c r="Q14" i="8"/>
  <c r="R14" i="8" s="1"/>
  <c r="M14" i="8"/>
  <c r="N14" i="8" s="1"/>
  <c r="M18" i="8"/>
  <c r="N18" i="8" s="1"/>
  <c r="I18" i="8"/>
  <c r="J18" i="8" s="1"/>
  <c r="I14" i="8"/>
  <c r="J14" i="8" s="1"/>
  <c r="E18" i="8"/>
  <c r="F18" i="8" s="1"/>
  <c r="N14" i="1"/>
  <c r="O14" i="1" s="1"/>
  <c r="K23" i="11" l="1"/>
  <c r="I23" i="11"/>
  <c r="G23" i="11"/>
  <c r="E23" i="11"/>
  <c r="C23" i="11"/>
  <c r="L22" i="11" l="1"/>
  <c r="H18" i="11"/>
  <c r="H12" i="11"/>
  <c r="H19" i="11"/>
  <c r="F6" i="11"/>
  <c r="H20" i="11"/>
  <c r="L6" i="11"/>
  <c r="H6" i="11"/>
  <c r="H21" i="11"/>
  <c r="D6" i="11"/>
  <c r="J10" i="11"/>
  <c r="L23" i="11"/>
  <c r="D23" i="11"/>
  <c r="F23" i="11"/>
  <c r="H23" i="11"/>
  <c r="J23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K20" i="10"/>
  <c r="L10" i="10" s="1"/>
  <c r="I20" i="10"/>
  <c r="J17" i="10" s="1"/>
  <c r="G20" i="10"/>
  <c r="E20" i="10"/>
  <c r="F10" i="10" s="1"/>
  <c r="C20" i="10"/>
  <c r="M10" i="10"/>
  <c r="L20" i="8"/>
  <c r="H14" i="10" l="1"/>
  <c r="H10" i="10"/>
  <c r="D15" i="10"/>
  <c r="D17" i="10"/>
  <c r="D14" i="10"/>
  <c r="D16" i="10"/>
  <c r="F17" i="10"/>
  <c r="F16" i="10"/>
  <c r="F15" i="10"/>
  <c r="F14" i="10"/>
  <c r="L20" i="10"/>
  <c r="L14" i="10"/>
  <c r="D10" i="10"/>
  <c r="J20" i="10"/>
  <c r="J14" i="10"/>
  <c r="J10" i="10"/>
  <c r="F20" i="10"/>
  <c r="H20" i="10"/>
  <c r="M12" i="10" l="1"/>
  <c r="M13" i="10"/>
  <c r="M15" i="10"/>
  <c r="M16" i="10"/>
  <c r="M17" i="10"/>
  <c r="M18" i="10"/>
  <c r="M19" i="10"/>
  <c r="E42" i="7" l="1"/>
  <c r="L17" i="10" l="1"/>
  <c r="H17" i="10"/>
  <c r="G37" i="7"/>
  <c r="H37" i="7" s="1"/>
  <c r="G38" i="7"/>
  <c r="H38" i="7" s="1"/>
  <c r="J6" i="11" l="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H15" i="10"/>
  <c r="J11" i="10"/>
  <c r="L11" i="10"/>
  <c r="N14" i="10" l="1"/>
  <c r="N10" i="10"/>
  <c r="L13" i="10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M23" i="11" s="1"/>
  <c r="N23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21" i="11"/>
  <c r="N16" i="11"/>
  <c r="N15" i="11"/>
  <c r="N13" i="11"/>
  <c r="N19" i="11"/>
  <c r="N22" i="11"/>
  <c r="N18" i="11"/>
  <c r="N12" i="11"/>
  <c r="N20" i="11"/>
  <c r="N11" i="11"/>
  <c r="N8" i="11"/>
  <c r="N14" i="11"/>
  <c r="N17" i="11"/>
  <c r="N6" i="11"/>
  <c r="N10" i="11"/>
  <c r="N9" i="11"/>
</calcChain>
</file>

<file path=xl/sharedStrings.xml><?xml version="1.0" encoding="utf-8"?>
<sst xmlns="http://schemas.openxmlformats.org/spreadsheetml/2006/main" count="253" uniqueCount="142">
  <si>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</si>
  <si>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</si>
  <si>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</si>
  <si>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</si>
  <si>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</si>
  <si>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</si>
  <si>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</si>
  <si>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</si>
  <si>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</si>
  <si>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</si>
  <si>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</si>
  <si>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</si>
  <si>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</si>
  <si>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</si>
  <si>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</si>
  <si>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</si>
  <si>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</si>
  <si>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</si>
  <si>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</si>
  <si>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</si>
  <si>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</si>
  <si>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</si>
  <si>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</si>
  <si>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</si>
  <si>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</si>
  <si>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</si>
  <si>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</si>
  <si>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</si>
  <si>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</si>
  <si>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</si>
  <si>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</si>
  <si>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</si>
  <si>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</si>
  <si>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</si>
  <si>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</si>
  <si>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</si>
  <si>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</si>
  <si>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</si>
  <si>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</si>
  <si>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</si>
  <si>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</si>
  <si>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</si>
  <si>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</si>
  <si>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</si>
  <si>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</si>
  <si>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</si>
  <si>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</si>
  <si>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</si>
  <si>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</si>
  <si>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</si>
  <si>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</si>
  <si>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</si>
  <si>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</si>
  <si>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</si>
  <si>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</si>
  <si>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</si>
  <si>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</si>
  <si>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</si>
  <si>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</si>
  <si>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</si>
  <si>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</si>
  <si>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</si>
  <si>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</si>
  <si>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</si>
  <si>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</si>
  <si>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</si>
  <si>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</si>
  <si>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</si>
  <si>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</si>
  <si>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</si>
  <si>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</si>
  <si>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</si>
  <si>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</si>
  <si>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</si>
  <si>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</si>
  <si>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</si>
  <si>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</si>
  <si>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</si>
  <si>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</si>
  <si>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</si>
  <si>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</si>
  <si>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</si>
  <si>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</si>
  <si>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</si>
  <si>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</si>
  <si>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</si>
  <si>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</si>
  <si>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</si>
  <si>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</si>
  <si>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</si>
  <si>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</si>
  <si>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</si>
  <si>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</si>
  <si>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</si>
  <si>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</si>
  <si>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</si>
  <si>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</si>
  <si>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</si>
  <si>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</si>
  <si>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</si>
  <si>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</si>
  <si>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</si>
  <si>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</si>
  <si>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</si>
  <si>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</si>
  <si>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ΠΟΝΤΙΟΣ ΜΕ Δ.Τ. ΟΜΟΓΕΝΟΥΣ</t>
  </si>
  <si>
    <t>ΑΛΛΟΔΑΠΟΙ ΜΕ ΚΥΠΡΙΑΚΗ ΥΠΗΚΟΟΤΗΤΑ</t>
  </si>
  <si>
    <t>ΕΥΡΩΠΑΙΟΙ ΜΕ ΚΥΠΡΙΑΚΗ ΥΠΗΚΟΟΤΗΤΑ</t>
  </si>
  <si>
    <t>BUL</t>
  </si>
  <si>
    <t>CZC</t>
  </si>
  <si>
    <t>DEN</t>
  </si>
  <si>
    <t>FIN</t>
  </si>
  <si>
    <t>GBR</t>
  </si>
  <si>
    <t>GER</t>
  </si>
  <si>
    <t>GRE</t>
  </si>
  <si>
    <t>HUG</t>
  </si>
  <si>
    <t>ITA</t>
  </si>
  <si>
    <t>LIT</t>
  </si>
  <si>
    <t>NET</t>
  </si>
  <si>
    <t>POL</t>
  </si>
  <si>
    <t>ROM</t>
  </si>
  <si>
    <t>SLV</t>
  </si>
  <si>
    <t>SWE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</si>
  <si>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</si>
  <si>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</si>
  <si>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</si>
  <si>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</si>
  <si>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</si>
  <si>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</si>
  <si>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</si>
  <si>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</si>
  <si>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MOL</t>
  </si>
  <si>
    <t>Δεκέμβριος 2021</t>
  </si>
  <si>
    <t>Δεκ.'21</t>
  </si>
  <si>
    <t>ΔΕΚΕΜΒΡΙΟΣ</t>
  </si>
  <si>
    <t>ΠΙΝΑΚΑΣ 25: ΔΙΑΡΚΕΙΑ ΑΝΕΡΓΙΑΣ ΚΑΤΑ ΕΠΑΡΧΙΑ ΤΟN ΙΑΝΟΥΑΡΙΟ ΤΟΥ 2022</t>
  </si>
  <si>
    <t>Ιανουάριος 2022</t>
  </si>
  <si>
    <t>ΙΑΝΟΥΑΡΙΟΣ</t>
  </si>
  <si>
    <t>Ιαν.'22</t>
  </si>
  <si>
    <t xml:space="preserve">      ΠΑΝΩ ΑΠΟ 12 ΜΗΝΕΣ ΚΑΤΑ ΚΟΙΝΟΤΗΤΑ ΚΑΙ ΕΠΑΡΧΙΑ - ΙΑΝΟΥΑΡΙΟΣ 2022</t>
  </si>
  <si>
    <t>ΕΓΓΡΑΦΗΣ ΠΑΝΩ ΑΠΟ 12 ΜΗΝΕΣ ΚΑΤΑ ΧΩΡΑ ΠΡΟΕΛΕΥΣΗΣ -ΙΑΝΟΥΑΡΙΟΣ 2022</t>
  </si>
  <si>
    <t>ZWE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</si>
</sst>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3" fillId="0" borderId="0"/>
    <xf numFmtId="9" fontId="3" fillId="0" borderId="0" applyFont="0" applyFill="0" applyBorder="0" applyAlignment="0" applyProtection="0"/>
  </cellStyleXfs>
  <cellXfs count="241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4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3" fontId="25" fillId="0" borderId="0" xfId="0" applyNumberFormat="1" applyFont="1" applyFill="1" applyBorder="1"/>
    <xf numFmtId="9" fontId="23" fillId="0" borderId="0" xfId="2" applyNumberFormat="1" applyFont="1" applyFill="1" applyBorder="1"/>
    <xf numFmtId="3" fontId="23" fillId="0" borderId="0" xfId="0" applyNumberFormat="1" applyFont="1" applyFill="1" applyBorder="1"/>
    <xf numFmtId="0" fontId="12" fillId="0" borderId="0" xfId="0" applyFont="1" applyFill="1"/>
    <xf numFmtId="0" fontId="10" fillId="0" borderId="0" xfId="0" applyFont="1"/>
    <xf numFmtId="0" fontId="26" fillId="0" borderId="0" xfId="0" applyFont="1"/>
    <xf numFmtId="164" fontId="3" fillId="0" borderId="0" xfId="0" applyNumberFormat="1" applyFont="1"/>
    <xf numFmtId="164" fontId="10" fillId="0" borderId="0" xfId="0" applyNumberFormat="1" applyFont="1"/>
    <xf numFmtId="164" fontId="23" fillId="0" borderId="0" xfId="2" applyNumberFormat="1" applyFont="1" applyFill="1" applyBorder="1"/>
    <xf numFmtId="164" fontId="12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4" fontId="29" fillId="0" borderId="0" xfId="0" applyNumberFormat="1" applyFont="1"/>
    <xf numFmtId="0" fontId="28" fillId="0" borderId="0" xfId="0" applyFont="1" applyFill="1"/>
    <xf numFmtId="0" fontId="30" fillId="0" borderId="0" xfId="0" applyFont="1"/>
    <xf numFmtId="164" fontId="27" fillId="0" borderId="0" xfId="0" applyNumberFormat="1" applyFont="1"/>
    <xf numFmtId="0" fontId="15" fillId="0" borderId="0" xfId="0" applyFont="1"/>
    <xf numFmtId="0" fontId="33" fillId="0" borderId="0" xfId="0" applyFont="1"/>
    <xf numFmtId="0" fontId="0" fillId="0" borderId="0" xfId="0" applyAlignment="1">
      <alignment horizontal="left"/>
    </xf>
    <xf numFmtId="0" fontId="37" fillId="0" borderId="0" xfId="0" applyFont="1"/>
    <xf numFmtId="0" fontId="39" fillId="0" borderId="0" xfId="0" applyFont="1"/>
    <xf numFmtId="9" fontId="23" fillId="0" borderId="2" xfId="2" applyNumberFormat="1" applyFont="1" applyFill="1" applyBorder="1"/>
    <xf numFmtId="9" fontId="14" fillId="0" borderId="1" xfId="2" applyNumberFormat="1" applyFont="1" applyFill="1" applyBorder="1"/>
    <xf numFmtId="0" fontId="40" fillId="0" borderId="0" xfId="0" applyFont="1"/>
    <xf numFmtId="0" fontId="41" fillId="0" borderId="0" xfId="0" applyFont="1"/>
    <xf numFmtId="0" fontId="42" fillId="0" borderId="0" xfId="0" applyFont="1"/>
    <xf numFmtId="9" fontId="23" fillId="0" borderId="1" xfId="2" applyNumberFormat="1" applyFont="1" applyFill="1" applyBorder="1"/>
    <xf numFmtId="3" fontId="23" fillId="0" borderId="1" xfId="0" applyNumberFormat="1" applyFont="1" applyFill="1" applyBorder="1"/>
    <xf numFmtId="0" fontId="34" fillId="4" borderId="6" xfId="0" applyFont="1" applyFill="1" applyBorder="1"/>
    <xf numFmtId="9" fontId="14" fillId="0" borderId="2" xfId="2" applyNumberFormat="1" applyFont="1" applyFill="1" applyBorder="1"/>
    <xf numFmtId="0" fontId="18" fillId="0" borderId="1" xfId="0" applyFont="1" applyFill="1" applyBorder="1"/>
    <xf numFmtId="0" fontId="18" fillId="3" borderId="1" xfId="0" applyFont="1" applyFill="1" applyBorder="1"/>
    <xf numFmtId="0" fontId="18" fillId="0" borderId="7" xfId="0" applyFont="1" applyBorder="1"/>
    <xf numFmtId="0" fontId="22" fillId="0" borderId="8" xfId="0" applyFont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wrapText="1"/>
    </xf>
    <xf numFmtId="0" fontId="18" fillId="2" borderId="5" xfId="0" applyFont="1" applyFill="1" applyBorder="1"/>
    <xf numFmtId="0" fontId="18" fillId="2" borderId="3" xfId="0" applyFont="1" applyFill="1" applyBorder="1"/>
    <xf numFmtId="164" fontId="22" fillId="2" borderId="3" xfId="0" applyNumberFormat="1" applyFont="1" applyFill="1" applyBorder="1"/>
    <xf numFmtId="0" fontId="0" fillId="0" borderId="0" xfId="0" applyBorder="1"/>
    <xf numFmtId="0" fontId="31" fillId="0" borderId="1" xfId="0" applyFont="1" applyFill="1" applyBorder="1" applyAlignment="1">
      <alignment horizontal="center"/>
    </xf>
    <xf numFmtId="0" fontId="23" fillId="0" borderId="7" xfId="0" applyFont="1" applyBorder="1"/>
    <xf numFmtId="0" fontId="25" fillId="0" borderId="6" xfId="0" applyFont="1" applyBorder="1"/>
    <xf numFmtId="0" fontId="23" fillId="0" borderId="6" xfId="0" applyFont="1" applyBorder="1"/>
    <xf numFmtId="164" fontId="31" fillId="0" borderId="2" xfId="0" applyNumberFormat="1" applyFont="1" applyFill="1" applyBorder="1" applyAlignment="1">
      <alignment horizontal="center"/>
    </xf>
    <xf numFmtId="0" fontId="25" fillId="0" borderId="5" xfId="0" applyFont="1" applyBorder="1"/>
    <xf numFmtId="3" fontId="32" fillId="0" borderId="3" xfId="0" applyNumberFormat="1" applyFont="1" applyFill="1" applyBorder="1"/>
    <xf numFmtId="9" fontId="32" fillId="0" borderId="3" xfId="2" applyNumberFormat="1" applyFont="1" applyFill="1" applyBorder="1"/>
    <xf numFmtId="9" fontId="32" fillId="0" borderId="4" xfId="2" applyNumberFormat="1" applyFont="1" applyFill="1" applyBorder="1"/>
    <xf numFmtId="3" fontId="45" fillId="0" borderId="3" xfId="0" applyNumberFormat="1" applyFont="1" applyBorder="1"/>
    <xf numFmtId="9" fontId="45" fillId="0" borderId="3" xfId="0" applyNumberFormat="1" applyFont="1" applyBorder="1"/>
    <xf numFmtId="0" fontId="0" fillId="0" borderId="1" xfId="0" applyNumberFormat="1" applyBorder="1"/>
    <xf numFmtId="0" fontId="45" fillId="0" borderId="6" xfId="0" applyFont="1" applyBorder="1"/>
    <xf numFmtId="3" fontId="45" fillId="0" borderId="1" xfId="0" applyNumberFormat="1" applyFont="1" applyBorder="1"/>
    <xf numFmtId="9" fontId="45" fillId="0" borderId="1" xfId="0" applyNumberFormat="1" applyFont="1" applyBorder="1"/>
    <xf numFmtId="0" fontId="45" fillId="0" borderId="5" xfId="0" applyFont="1" applyBorder="1"/>
    <xf numFmtId="3" fontId="45" fillId="0" borderId="3" xfId="0" applyNumberFormat="1" applyFont="1" applyFill="1" applyBorder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46" fillId="0" borderId="0" xfId="0" applyFont="1"/>
    <xf numFmtId="0" fontId="48" fillId="0" borderId="0" xfId="0" applyFont="1"/>
    <xf numFmtId="164" fontId="48" fillId="0" borderId="0" xfId="0" applyNumberFormat="1" applyFont="1"/>
    <xf numFmtId="0" fontId="3" fillId="0" borderId="0" xfId="0" applyFont="1" applyFill="1"/>
    <xf numFmtId="0" fontId="32" fillId="0" borderId="0" xfId="0" applyFont="1"/>
    <xf numFmtId="164" fontId="32" fillId="0" borderId="0" xfId="0" applyNumberFormat="1" applyFont="1"/>
    <xf numFmtId="164" fontId="31" fillId="0" borderId="1" xfId="0" applyNumberFormat="1" applyFont="1" applyFill="1" applyBorder="1" applyAlignment="1">
      <alignment horizontal="center"/>
    </xf>
    <xf numFmtId="0" fontId="49" fillId="0" borderId="0" xfId="0" applyFont="1"/>
    <xf numFmtId="0" fontId="31" fillId="0" borderId="0" xfId="0" applyFont="1"/>
    <xf numFmtId="0" fontId="0" fillId="0" borderId="0" xfId="0" applyFont="1"/>
    <xf numFmtId="0" fontId="50" fillId="0" borderId="0" xfId="0" applyFont="1"/>
    <xf numFmtId="0" fontId="31" fillId="0" borderId="0" xfId="0" applyFont="1" applyBorder="1"/>
    <xf numFmtId="9" fontId="0" fillId="0" borderId="0" xfId="0" applyNumberFormat="1" applyFont="1" applyBorder="1"/>
    <xf numFmtId="0" fontId="12" fillId="5" borderId="0" xfId="0" applyFont="1" applyFill="1"/>
    <xf numFmtId="0" fontId="17" fillId="5" borderId="0" xfId="0" applyFont="1" applyFill="1"/>
    <xf numFmtId="0" fontId="10" fillId="5" borderId="0" xfId="0" applyFont="1" applyFill="1"/>
    <xf numFmtId="0" fontId="51" fillId="0" borderId="0" xfId="0" applyFont="1"/>
    <xf numFmtId="0" fontId="16" fillId="0" borderId="1" xfId="0" applyFont="1" applyBorder="1" applyAlignment="1">
      <alignment wrapText="1"/>
    </xf>
    <xf numFmtId="164" fontId="16" fillId="3" borderId="1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Border="1"/>
    <xf numFmtId="0" fontId="14" fillId="0" borderId="7" xfId="0" applyFont="1" applyFill="1" applyBorder="1"/>
    <xf numFmtId="0" fontId="18" fillId="0" borderId="8" xfId="0" applyFont="1" applyFill="1" applyBorder="1"/>
    <xf numFmtId="0" fontId="16" fillId="0" borderId="6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/>
    <xf numFmtId="3" fontId="14" fillId="2" borderId="3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right"/>
    </xf>
    <xf numFmtId="164" fontId="16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" fontId="14" fillId="2" borderId="3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/>
    <xf numFmtId="0" fontId="54" fillId="0" borderId="0" xfId="0" applyFont="1" applyAlignment="1"/>
    <xf numFmtId="0" fontId="31" fillId="0" borderId="0" xfId="0" applyFont="1" applyAlignment="1"/>
    <xf numFmtId="164" fontId="23" fillId="0" borderId="2" xfId="2" applyNumberFormat="1" applyFont="1" applyFill="1" applyBorder="1"/>
    <xf numFmtId="0" fontId="47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164" fontId="16" fillId="3" borderId="10" xfId="0" applyNumberFormat="1" applyFont="1" applyFill="1" applyBorder="1" applyAlignment="1">
      <alignment wrapText="1"/>
    </xf>
    <xf numFmtId="9" fontId="23" fillId="0" borderId="3" xfId="2" applyNumberFormat="1" applyFont="1" applyFill="1" applyBorder="1"/>
    <xf numFmtId="3" fontId="23" fillId="0" borderId="3" xfId="0" applyNumberFormat="1" applyFont="1" applyFill="1" applyBorder="1"/>
    <xf numFmtId="0" fontId="30" fillId="0" borderId="7" xfId="0" applyFont="1" applyBorder="1"/>
    <xf numFmtId="0" fontId="52" fillId="0" borderId="6" xfId="0" applyFont="1" applyBorder="1"/>
    <xf numFmtId="0" fontId="53" fillId="0" borderId="6" xfId="0" applyFont="1" applyBorder="1"/>
    <xf numFmtId="164" fontId="52" fillId="0" borderId="1" xfId="0" applyNumberFormat="1" applyFont="1" applyBorder="1" applyAlignment="1">
      <alignment horizontal="center"/>
    </xf>
    <xf numFmtId="164" fontId="52" fillId="0" borderId="2" xfId="0" applyNumberFormat="1" applyFont="1" applyBorder="1" applyAlignment="1">
      <alignment horizontal="center"/>
    </xf>
    <xf numFmtId="3" fontId="30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8" fillId="0" borderId="3" xfId="0" applyNumberFormat="1" applyFont="1" applyFill="1" applyBorder="1"/>
    <xf numFmtId="9" fontId="18" fillId="0" borderId="3" xfId="2" applyNumberFormat="1" applyFont="1" applyFill="1" applyBorder="1"/>
    <xf numFmtId="9" fontId="18" fillId="0" borderId="4" xfId="2" applyNumberFormat="1" applyFont="1" applyFill="1" applyBorder="1"/>
    <xf numFmtId="0" fontId="35" fillId="7" borderId="5" xfId="0" applyFont="1" applyFill="1" applyBorder="1"/>
    <xf numFmtId="0" fontId="14" fillId="8" borderId="3" xfId="0" applyNumberFormat="1" applyFont="1" applyFill="1" applyBorder="1"/>
    <xf numFmtId="9" fontId="32" fillId="7" borderId="3" xfId="2" applyNumberFormat="1" applyFont="1" applyFill="1" applyBorder="1"/>
    <xf numFmtId="0" fontId="56" fillId="0" borderId="1" xfId="0" applyNumberFormat="1" applyFont="1" applyBorder="1"/>
    <xf numFmtId="3" fontId="22" fillId="0" borderId="1" xfId="0" applyNumberFormat="1" applyFont="1" applyFill="1" applyBorder="1"/>
    <xf numFmtId="9" fontId="22" fillId="0" borderId="1" xfId="2" applyNumberFormat="1" applyFont="1" applyFill="1" applyBorder="1"/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9" fontId="45" fillId="0" borderId="2" xfId="0" applyNumberFormat="1" applyFont="1" applyBorder="1"/>
    <xf numFmtId="9" fontId="45" fillId="0" borderId="4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2" fillId="0" borderId="1" xfId="0" applyNumberFormat="1" applyFont="1" applyBorder="1"/>
    <xf numFmtId="0" fontId="45" fillId="0" borderId="6" xfId="0" applyFont="1" applyFill="1" applyBorder="1"/>
    <xf numFmtId="9" fontId="45" fillId="0" borderId="1" xfId="0" applyNumberFormat="1" applyFont="1" applyFill="1" applyBorder="1"/>
    <xf numFmtId="9" fontId="45" fillId="0" borderId="2" xfId="0" applyNumberFormat="1" applyFont="1" applyFill="1" applyBorder="1"/>
    <xf numFmtId="0" fontId="14" fillId="0" borderId="3" xfId="0" applyFont="1" applyFill="1" applyBorder="1"/>
    <xf numFmtId="3" fontId="18" fillId="0" borderId="1" xfId="0" applyNumberFormat="1" applyFont="1" applyFill="1" applyBorder="1"/>
    <xf numFmtId="9" fontId="22" fillId="0" borderId="2" xfId="2" applyNumberFormat="1" applyFont="1" applyFill="1" applyBorder="1"/>
    <xf numFmtId="0" fontId="58" fillId="0" borderId="5" xfId="0" applyFont="1" applyBorder="1"/>
    <xf numFmtId="0" fontId="11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11" fillId="0" borderId="1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0" fontId="52" fillId="0" borderId="1" xfId="0" applyFont="1" applyBorder="1" applyAlignment="1">
      <alignment horizontal="center"/>
    </xf>
    <xf numFmtId="164" fontId="23" fillId="0" borderId="4" xfId="2" applyNumberFormat="1" applyFont="1" applyFill="1" applyBorder="1"/>
    <xf numFmtId="9" fontId="32" fillId="7" borderId="4" xfId="2" applyNumberFormat="1" applyFont="1" applyFill="1" applyBorder="1"/>
    <xf numFmtId="0" fontId="5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NumberFormat="1"/>
    <xf numFmtId="0" fontId="11" fillId="0" borderId="10" xfId="0" applyFont="1" applyFill="1" applyBorder="1" applyAlignment="1">
      <alignment horizontal="right"/>
    </xf>
    <xf numFmtId="0" fontId="34" fillId="4" borderId="1" xfId="0" applyFont="1" applyFill="1" applyBorder="1" applyAlignment="1">
      <alignment horizontal="center"/>
    </xf>
    <xf numFmtId="0" fontId="34" fillId="4" borderId="2" xfId="0" applyFont="1" applyFill="1" applyBorder="1" applyAlignment="1">
      <alignment horizontal="center"/>
    </xf>
    <xf numFmtId="3" fontId="22" fillId="0" borderId="10" xfId="0" applyNumberFormat="1" applyFont="1" applyFill="1" applyBorder="1"/>
    <xf numFmtId="9" fontId="22" fillId="0" borderId="10" xfId="2" applyNumberFormat="1" applyFont="1" applyFill="1" applyBorder="1"/>
    <xf numFmtId="0" fontId="57" fillId="6" borderId="6" xfId="0" applyFont="1" applyFill="1" applyBorder="1" applyAlignment="1">
      <alignment horizontal="left"/>
    </xf>
    <xf numFmtId="0" fontId="53" fillId="6" borderId="6" xfId="0" applyFont="1" applyFill="1" applyBorder="1"/>
    <xf numFmtId="3" fontId="0" fillId="0" borderId="1" xfId="0" applyNumberFormat="1" applyFont="1" applyBorder="1"/>
    <xf numFmtId="9" fontId="61" fillId="0" borderId="1" xfId="0" applyNumberFormat="1" applyFont="1" applyBorder="1"/>
    <xf numFmtId="3" fontId="61" fillId="0" borderId="1" xfId="0" applyNumberFormat="1" applyFont="1" applyBorder="1"/>
    <xf numFmtId="164" fontId="61" fillId="0" borderId="1" xfId="0" applyNumberFormat="1" applyFont="1" applyBorder="1"/>
    <xf numFmtId="164" fontId="61" fillId="0" borderId="2" xfId="0" applyNumberFormat="1" applyFont="1" applyBorder="1"/>
    <xf numFmtId="3" fontId="0" fillId="0" borderId="1" xfId="0" applyNumberFormat="1" applyFont="1" applyFill="1" applyBorder="1"/>
    <xf numFmtId="3" fontId="0" fillId="6" borderId="1" xfId="0" applyNumberFormat="1" applyFont="1" applyFill="1" applyBorder="1"/>
    <xf numFmtId="9" fontId="61" fillId="6" borderId="1" xfId="0" applyNumberFormat="1" applyFont="1" applyFill="1" applyBorder="1"/>
    <xf numFmtId="3" fontId="61" fillId="6" borderId="1" xfId="0" applyNumberFormat="1" applyFont="1" applyFill="1" applyBorder="1"/>
    <xf numFmtId="164" fontId="61" fillId="6" borderId="1" xfId="0" applyNumberFormat="1" applyFont="1" applyFill="1" applyBorder="1"/>
    <xf numFmtId="164" fontId="61" fillId="6" borderId="2" xfId="0" applyNumberFormat="1" applyFont="1" applyFill="1" applyBorder="1"/>
    <xf numFmtId="0" fontId="0" fillId="6" borderId="1" xfId="0" applyFont="1" applyFill="1" applyBorder="1"/>
    <xf numFmtId="0" fontId="1" fillId="6" borderId="1" xfId="0" applyFont="1" applyFill="1" applyBorder="1"/>
    <xf numFmtId="1" fontId="60" fillId="0" borderId="3" xfId="0" applyNumberFormat="1" applyFont="1" applyBorder="1"/>
    <xf numFmtId="164" fontId="45" fillId="0" borderId="3" xfId="0" applyNumberFormat="1" applyFont="1" applyBorder="1"/>
    <xf numFmtId="3" fontId="45" fillId="5" borderId="3" xfId="0" applyNumberFormat="1" applyFont="1" applyFill="1" applyBorder="1"/>
    <xf numFmtId="164" fontId="45" fillId="0" borderId="4" xfId="0" applyNumberFormat="1" applyFont="1" applyBorder="1"/>
    <xf numFmtId="0" fontId="36" fillId="0" borderId="0" xfId="0" applyFont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8" xfId="0" applyFont="1" applyFill="1" applyBorder="1" applyAlignment="1"/>
    <xf numFmtId="0" fontId="18" fillId="0" borderId="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31" fillId="0" borderId="8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34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abSelected="1" zoomScale="97" zoomScaleNormal="97" workbookViewId="0">
      <selection activeCell="E42" sqref="E42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1" t="s">
        <v>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135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5" t="s">
        <v>65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7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08" t="s">
        <v>14</v>
      </c>
      <c r="D8" s="208"/>
      <c r="E8" s="208" t="s">
        <v>79</v>
      </c>
      <c r="F8" s="208"/>
      <c r="G8" s="208" t="s">
        <v>16</v>
      </c>
      <c r="H8" s="208"/>
      <c r="I8" s="208" t="s">
        <v>50</v>
      </c>
      <c r="J8" s="208"/>
      <c r="K8" s="208" t="s">
        <v>17</v>
      </c>
      <c r="L8" s="208"/>
      <c r="M8" s="208" t="s">
        <v>18</v>
      </c>
      <c r="N8" s="209"/>
      <c r="O8" s="95"/>
      <c r="P8" s="93"/>
      <c r="Q8" s="93"/>
    </row>
    <row r="9" spans="1:18">
      <c r="A9" s="19"/>
      <c r="B9" s="77"/>
      <c r="C9" s="148" t="s">
        <v>67</v>
      </c>
      <c r="D9" s="148" t="s">
        <v>23</v>
      </c>
      <c r="E9" s="148" t="s">
        <v>67</v>
      </c>
      <c r="F9" s="148" t="s">
        <v>23</v>
      </c>
      <c r="G9" s="148" t="s">
        <v>67</v>
      </c>
      <c r="H9" s="148" t="s">
        <v>23</v>
      </c>
      <c r="I9" s="148" t="s">
        <v>67</v>
      </c>
      <c r="J9" s="148" t="s">
        <v>23</v>
      </c>
      <c r="K9" s="148" t="s">
        <v>67</v>
      </c>
      <c r="L9" s="148" t="s">
        <v>23</v>
      </c>
      <c r="M9" s="148" t="s">
        <v>67</v>
      </c>
      <c r="N9" s="149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1613</v>
      </c>
      <c r="D10" s="79">
        <f t="shared" ref="D10:D15" si="0">C10/$C$15</f>
        <v>0.10453661697990926</v>
      </c>
      <c r="E10" s="152">
        <v>452</v>
      </c>
      <c r="F10" s="79">
        <f>E10/$E$15</f>
        <v>0.1200531208499336</v>
      </c>
      <c r="G10" s="152">
        <v>214</v>
      </c>
      <c r="H10" s="79">
        <f>G10/$G$15</f>
        <v>6.6645904702584871E-2</v>
      </c>
      <c r="I10" s="152">
        <v>258</v>
      </c>
      <c r="J10" s="79">
        <f>I10/$I$15</f>
        <v>0.1048780487804878</v>
      </c>
      <c r="K10" s="152">
        <v>402</v>
      </c>
      <c r="L10" s="79">
        <f>K10/$K$15</f>
        <v>0.11417211019596706</v>
      </c>
      <c r="M10" s="152">
        <v>287</v>
      </c>
      <c r="N10" s="150">
        <f>M10/$M$15</f>
        <v>0.11605337646583097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7956</v>
      </c>
      <c r="D11" s="79">
        <f t="shared" si="0"/>
        <v>0.5156189241736876</v>
      </c>
      <c r="E11" s="152">
        <v>1392</v>
      </c>
      <c r="F11" s="79">
        <f t="shared" ref="F11:F15" si="2">E11/$E$15</f>
        <v>0.36972111553784859</v>
      </c>
      <c r="G11" s="152">
        <v>2455</v>
      </c>
      <c r="H11" s="79">
        <f t="shared" ref="H11:H15" si="3">G11/$G$15</f>
        <v>0.76455932731236376</v>
      </c>
      <c r="I11" s="152">
        <v>1246</v>
      </c>
      <c r="J11" s="79">
        <f t="shared" ref="J11:J15" si="4">I11/$I$15</f>
        <v>0.50650406504065038</v>
      </c>
      <c r="K11" s="152">
        <v>1526</v>
      </c>
      <c r="L11" s="79">
        <f t="shared" ref="L11:L15" si="5">K11/$K$15</f>
        <v>0.43339960238568587</v>
      </c>
      <c r="M11" s="152">
        <v>1337</v>
      </c>
      <c r="N11" s="150">
        <f t="shared" ref="N11:N15" si="6">M11/$M$15</f>
        <v>0.54063890012131011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2608</v>
      </c>
      <c r="D12" s="79">
        <f t="shared" si="0"/>
        <v>0.16902138690861956</v>
      </c>
      <c r="E12" s="152">
        <v>778</v>
      </c>
      <c r="F12" s="79">
        <f t="shared" si="2"/>
        <v>0.20664010624169987</v>
      </c>
      <c r="G12" s="152">
        <v>331</v>
      </c>
      <c r="H12" s="79">
        <f t="shared" si="3"/>
        <v>0.10308315166614762</v>
      </c>
      <c r="I12" s="152">
        <v>454</v>
      </c>
      <c r="J12" s="79">
        <f t="shared" si="4"/>
        <v>0.18455284552845527</v>
      </c>
      <c r="K12" s="152">
        <v>706</v>
      </c>
      <c r="L12" s="79">
        <f t="shared" si="5"/>
        <v>0.20051121840386255</v>
      </c>
      <c r="M12" s="152">
        <v>339</v>
      </c>
      <c r="N12" s="150">
        <f t="shared" si="6"/>
        <v>0.13708046906591184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1252</v>
      </c>
      <c r="D13" s="79">
        <f t="shared" si="0"/>
        <v>8.1140635126377189E-2</v>
      </c>
      <c r="E13" s="152">
        <v>419</v>
      </c>
      <c r="F13" s="79">
        <f t="shared" si="2"/>
        <v>0.11128818061088977</v>
      </c>
      <c r="G13" s="152">
        <v>56</v>
      </c>
      <c r="H13" s="79">
        <f t="shared" si="3"/>
        <v>1.7440049828713795E-2</v>
      </c>
      <c r="I13" s="152">
        <v>181</v>
      </c>
      <c r="J13" s="79">
        <f t="shared" si="4"/>
        <v>7.3577235772357724E-2</v>
      </c>
      <c r="K13" s="152">
        <v>423</v>
      </c>
      <c r="L13" s="79">
        <f t="shared" si="5"/>
        <v>0.12013632490769667</v>
      </c>
      <c r="M13" s="152">
        <v>173</v>
      </c>
      <c r="N13" s="150">
        <f t="shared" si="6"/>
        <v>6.9955519611807515E-2</v>
      </c>
      <c r="O13" s="96"/>
      <c r="P13" s="93"/>
      <c r="Q13" s="93"/>
    </row>
    <row r="14" spans="1:18">
      <c r="A14" s="19"/>
      <c r="B14" s="155" t="s">
        <v>83</v>
      </c>
      <c r="C14" s="78">
        <f t="shared" si="1"/>
        <v>2001</v>
      </c>
      <c r="D14" s="156">
        <f t="shared" si="0"/>
        <v>0.12968243681140634</v>
      </c>
      <c r="E14" s="153">
        <v>724</v>
      </c>
      <c r="F14" s="156">
        <f t="shared" si="2"/>
        <v>0.19229747675962816</v>
      </c>
      <c r="G14" s="153">
        <v>155</v>
      </c>
      <c r="H14" s="156">
        <f t="shared" si="3"/>
        <v>4.8271566490189974E-2</v>
      </c>
      <c r="I14" s="153">
        <v>321</v>
      </c>
      <c r="J14" s="156">
        <f t="shared" si="4"/>
        <v>0.13048780487804879</v>
      </c>
      <c r="K14" s="153">
        <v>464</v>
      </c>
      <c r="L14" s="156">
        <f t="shared" si="5"/>
        <v>0.13178074410678783</v>
      </c>
      <c r="M14" s="153">
        <v>337</v>
      </c>
      <c r="N14" s="157">
        <f t="shared" si="6"/>
        <v>0.13627173473513951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15430</v>
      </c>
      <c r="D15" s="75">
        <f t="shared" si="0"/>
        <v>1</v>
      </c>
      <c r="E15" s="74">
        <f>SUM(E10:E14)</f>
        <v>3765</v>
      </c>
      <c r="F15" s="75">
        <f t="shared" si="2"/>
        <v>1</v>
      </c>
      <c r="G15" s="74">
        <f>SUM(G10:G14)</f>
        <v>3211</v>
      </c>
      <c r="H15" s="75">
        <f t="shared" si="3"/>
        <v>1</v>
      </c>
      <c r="I15" s="74">
        <f>SUM(I10:I14)</f>
        <v>2460</v>
      </c>
      <c r="J15" s="75">
        <f t="shared" si="4"/>
        <v>1</v>
      </c>
      <c r="K15" s="74">
        <f>SUM(K10:K14)</f>
        <v>3521</v>
      </c>
      <c r="L15" s="75">
        <f t="shared" si="5"/>
        <v>1</v>
      </c>
      <c r="M15" s="74">
        <f>SUM(M10:M14)</f>
        <v>2473</v>
      </c>
      <c r="N15" s="151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 ht="15.75" thickBot="1">
      <c r="A18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8"/>
      <c r="N18" s="19"/>
      <c r="O18" s="19"/>
      <c r="P18" s="19"/>
      <c r="Q18" s="19"/>
    </row>
    <row r="19" spans="1:22">
      <c r="A19" s="38"/>
      <c r="B19" s="131"/>
      <c r="C19" s="210" t="s">
        <v>134</v>
      </c>
      <c r="D19" s="210"/>
      <c r="E19" s="210" t="s">
        <v>137</v>
      </c>
      <c r="F19" s="210"/>
      <c r="G19" s="210"/>
      <c r="H19" s="210"/>
      <c r="I19" s="210"/>
      <c r="J19" s="210"/>
      <c r="K19" s="210"/>
      <c r="L19" s="212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2" t="s">
        <v>76</v>
      </c>
      <c r="C20" s="211">
        <v>2021</v>
      </c>
      <c r="D20" s="211"/>
      <c r="E20" s="211">
        <v>2021</v>
      </c>
      <c r="F20" s="211"/>
      <c r="G20" s="211">
        <v>2022</v>
      </c>
      <c r="H20" s="211"/>
      <c r="I20" s="211" t="s">
        <v>123</v>
      </c>
      <c r="J20" s="211"/>
      <c r="K20" s="211" t="s">
        <v>52</v>
      </c>
      <c r="L20" s="213"/>
      <c r="M20" s="38"/>
      <c r="N20" s="38"/>
      <c r="O20" s="214"/>
      <c r="P20" s="214"/>
      <c r="Q20"/>
      <c r="R20"/>
      <c r="S20" s="38"/>
      <c r="T20"/>
    </row>
    <row r="21" spans="1:22" ht="15.75">
      <c r="A21" s="38"/>
      <c r="B21" s="133"/>
      <c r="C21" s="170" t="s">
        <v>67</v>
      </c>
      <c r="D21" s="134" t="s">
        <v>23</v>
      </c>
      <c r="E21" s="170" t="s">
        <v>67</v>
      </c>
      <c r="F21" s="134" t="s">
        <v>23</v>
      </c>
      <c r="G21" s="170" t="s">
        <v>67</v>
      </c>
      <c r="H21" s="134" t="s">
        <v>23</v>
      </c>
      <c r="I21" s="170" t="s">
        <v>67</v>
      </c>
      <c r="J21" s="134" t="s">
        <v>23</v>
      </c>
      <c r="K21" s="170" t="s">
        <v>67</v>
      </c>
      <c r="L21" s="135" t="s">
        <v>23</v>
      </c>
      <c r="M21" s="38"/>
      <c r="N21"/>
      <c r="O21" s="126"/>
      <c r="P21"/>
      <c r="Q21"/>
      <c r="R21"/>
      <c r="S21" s="38"/>
      <c r="T21"/>
    </row>
    <row r="22" spans="1:22" ht="15.75">
      <c r="A22" s="38"/>
      <c r="B22" s="133" t="s">
        <v>77</v>
      </c>
      <c r="C22" s="184">
        <v>1317</v>
      </c>
      <c r="D22" s="185">
        <f>C22/C29</f>
        <v>8.898648648648648E-2</v>
      </c>
      <c r="E22" s="184">
        <v>1099</v>
      </c>
      <c r="F22" s="185">
        <f>E22/E29</f>
        <v>3.3990041134444683E-2</v>
      </c>
      <c r="G22" s="184">
        <v>1613</v>
      </c>
      <c r="H22" s="185">
        <f>G22/G29</f>
        <v>0.10453661697990926</v>
      </c>
      <c r="I22" s="186">
        <f t="shared" ref="I22:I27" si="7">G22-E22</f>
        <v>514</v>
      </c>
      <c r="J22" s="187">
        <f t="shared" ref="J22:J28" si="8">I22/E22</f>
        <v>0.46769790718835302</v>
      </c>
      <c r="K22" s="186">
        <f>G22-C22</f>
        <v>296</v>
      </c>
      <c r="L22" s="188">
        <f>K22/C22</f>
        <v>0.22475322703113135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33" t="s">
        <v>124</v>
      </c>
      <c r="C23" s="189">
        <v>8373</v>
      </c>
      <c r="D23" s="185">
        <f>C23/C29</f>
        <v>0.56574324324324321</v>
      </c>
      <c r="E23" s="189">
        <v>6722</v>
      </c>
      <c r="F23" s="185">
        <f>E23/E29</f>
        <v>0.20789905050567531</v>
      </c>
      <c r="G23" s="189">
        <v>7956</v>
      </c>
      <c r="H23" s="185">
        <f>G23/G29</f>
        <v>0.5156189241736876</v>
      </c>
      <c r="I23" s="186">
        <f t="shared" si="7"/>
        <v>1234</v>
      </c>
      <c r="J23" s="187">
        <f t="shared" si="8"/>
        <v>0.18357631657244869</v>
      </c>
      <c r="K23" s="186">
        <f t="shared" ref="K23:K29" si="9">G23-C23</f>
        <v>-417</v>
      </c>
      <c r="L23" s="188">
        <f t="shared" ref="L23:L29" si="10">K23/C23</f>
        <v>-4.980293801504837E-2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82" t="s">
        <v>125</v>
      </c>
      <c r="C24" s="190">
        <f t="shared" ref="C24" si="11">SUM(C22:C23)</f>
        <v>9690</v>
      </c>
      <c r="D24" s="191">
        <f>C24/C29</f>
        <v>0.65472972972972976</v>
      </c>
      <c r="E24" s="190">
        <f t="shared" ref="E24" si="12">SUM(E22:E23)</f>
        <v>7821</v>
      </c>
      <c r="F24" s="191">
        <f>E24/E29</f>
        <v>0.24188909164012001</v>
      </c>
      <c r="G24" s="190">
        <f t="shared" ref="G24" si="13">SUM(G22:G23)</f>
        <v>9569</v>
      </c>
      <c r="H24" s="191">
        <f>G24/G29</f>
        <v>0.62015554115359683</v>
      </c>
      <c r="I24" s="192">
        <f t="shared" si="7"/>
        <v>1748</v>
      </c>
      <c r="J24" s="193">
        <f t="shared" si="8"/>
        <v>0.22350083109576779</v>
      </c>
      <c r="K24" s="192">
        <f t="shared" si="9"/>
        <v>-121</v>
      </c>
      <c r="L24" s="194">
        <f t="shared" si="10"/>
        <v>-1.2487100103199174E-2</v>
      </c>
      <c r="M24" s="38"/>
      <c r="N24"/>
      <c r="O24" s="127"/>
      <c r="P24"/>
      <c r="Q24"/>
      <c r="R24"/>
      <c r="S24" s="38"/>
      <c r="T24"/>
    </row>
    <row r="25" spans="1:22" ht="15.75">
      <c r="A25" s="38"/>
      <c r="B25" s="133" t="s">
        <v>126</v>
      </c>
      <c r="C25" s="189">
        <v>1808</v>
      </c>
      <c r="D25" s="185">
        <f>C25/C29</f>
        <v>0.12216216216216216</v>
      </c>
      <c r="E25" s="189">
        <v>4707</v>
      </c>
      <c r="F25" s="185">
        <f>E25/E29</f>
        <v>0.14557882040021031</v>
      </c>
      <c r="G25" s="189">
        <v>2608</v>
      </c>
      <c r="H25" s="185">
        <f>G25/G29</f>
        <v>0.16902138690861956</v>
      </c>
      <c r="I25" s="186">
        <f t="shared" si="7"/>
        <v>-2099</v>
      </c>
      <c r="J25" s="187">
        <f t="shared" si="8"/>
        <v>-0.44593159124707882</v>
      </c>
      <c r="K25" s="186">
        <f t="shared" si="9"/>
        <v>800</v>
      </c>
      <c r="L25" s="188">
        <f t="shared" si="10"/>
        <v>0.44247787610619471</v>
      </c>
      <c r="M25" s="38"/>
      <c r="N25"/>
      <c r="O25" s="126"/>
      <c r="P25"/>
      <c r="Q25" s="136"/>
      <c r="R25"/>
      <c r="S25" s="38"/>
      <c r="T25"/>
    </row>
    <row r="26" spans="1:22" ht="15.75">
      <c r="A26" s="38"/>
      <c r="B26" s="133" t="s">
        <v>127</v>
      </c>
      <c r="C26" s="189">
        <v>1182</v>
      </c>
      <c r="D26" s="185">
        <f>C26/C29</f>
        <v>7.9864864864864868E-2</v>
      </c>
      <c r="E26" s="189">
        <v>7462</v>
      </c>
      <c r="F26" s="185">
        <f>E26/E29</f>
        <v>0.23078588439056072</v>
      </c>
      <c r="G26" s="189">
        <v>1252</v>
      </c>
      <c r="H26" s="185">
        <f>G26/G29</f>
        <v>8.1140635126377189E-2</v>
      </c>
      <c r="I26" s="186">
        <f t="shared" si="7"/>
        <v>-6210</v>
      </c>
      <c r="J26" s="187">
        <f t="shared" si="8"/>
        <v>-0.83221656392388099</v>
      </c>
      <c r="K26" s="186">
        <f t="shared" si="9"/>
        <v>70</v>
      </c>
      <c r="L26" s="188">
        <f t="shared" si="10"/>
        <v>5.9221658206429779E-2</v>
      </c>
      <c r="M26" s="38"/>
      <c r="N26"/>
      <c r="O26" s="126"/>
      <c r="P26"/>
      <c r="Q26" s="136"/>
      <c r="R26"/>
      <c r="S26" s="38"/>
      <c r="T26" s="137"/>
    </row>
    <row r="27" spans="1:22" ht="15.75">
      <c r="A27" s="38"/>
      <c r="B27" s="183" t="s">
        <v>128</v>
      </c>
      <c r="C27" s="190">
        <v>2120</v>
      </c>
      <c r="D27" s="191">
        <f>C27/C29</f>
        <v>0.14324324324324325</v>
      </c>
      <c r="E27" s="190">
        <v>12343</v>
      </c>
      <c r="F27" s="191">
        <f>E27/E29</f>
        <v>0.38174620356910893</v>
      </c>
      <c r="G27" s="190">
        <v>2001</v>
      </c>
      <c r="H27" s="191">
        <f>G27/G29</f>
        <v>0.12968243681140634</v>
      </c>
      <c r="I27" s="192">
        <f t="shared" si="7"/>
        <v>-10342</v>
      </c>
      <c r="J27" s="193">
        <f t="shared" si="8"/>
        <v>-0.83788382078911128</v>
      </c>
      <c r="K27" s="192">
        <f t="shared" si="9"/>
        <v>-119</v>
      </c>
      <c r="L27" s="194">
        <f t="shared" si="10"/>
        <v>-5.6132075471698115E-2</v>
      </c>
      <c r="M27" s="136"/>
      <c r="N27"/>
      <c r="O27" s="126"/>
      <c r="P27"/>
      <c r="Q27" s="136"/>
      <c r="R27"/>
      <c r="S27" s="136"/>
      <c r="T27" s="138"/>
    </row>
    <row r="28" spans="1:22">
      <c r="A28" s="38"/>
      <c r="B28" s="183" t="s">
        <v>129</v>
      </c>
      <c r="C28" s="195">
        <f t="shared" ref="C28" si="14">C26+C27</f>
        <v>3302</v>
      </c>
      <c r="D28" s="191">
        <f>C28/C29</f>
        <v>0.22310810810810811</v>
      </c>
      <c r="E28" s="195">
        <f t="shared" ref="E28" si="15">E26+E27</f>
        <v>19805</v>
      </c>
      <c r="F28" s="191">
        <f>E28/E29</f>
        <v>0.61253208795966974</v>
      </c>
      <c r="G28" s="195">
        <f t="shared" ref="G28" si="16">G26+G27</f>
        <v>3253</v>
      </c>
      <c r="H28" s="191">
        <f>G28/G29</f>
        <v>0.21082307193778355</v>
      </c>
      <c r="I28" s="192">
        <f>SUM(I26,I27)</f>
        <v>-16552</v>
      </c>
      <c r="J28" s="193">
        <f t="shared" si="8"/>
        <v>-0.83574854834637713</v>
      </c>
      <c r="K28" s="196">
        <f t="shared" ref="K28" si="17">K26+K27</f>
        <v>-49</v>
      </c>
      <c r="L28" s="194">
        <f t="shared" si="10"/>
        <v>-1.4839491217443974E-2</v>
      </c>
      <c r="M28" s="136"/>
      <c r="N28" s="136"/>
      <c r="O28"/>
      <c r="P28"/>
      <c r="Q28"/>
      <c r="R28"/>
      <c r="S28" s="136"/>
      <c r="T28" s="138"/>
    </row>
    <row r="29" spans="1:22" ht="16.5" thickBot="1">
      <c r="A29" s="38"/>
      <c r="B29" s="161" t="s">
        <v>130</v>
      </c>
      <c r="C29" s="197">
        <f t="shared" ref="C29" si="18">C22+C23+C25+C26+C27</f>
        <v>14800</v>
      </c>
      <c r="D29" s="75">
        <f>C29/C29</f>
        <v>1</v>
      </c>
      <c r="E29" s="197">
        <f t="shared" ref="E29" si="19">E22+E23+E25+E26+E27</f>
        <v>32333</v>
      </c>
      <c r="F29" s="75">
        <f>E29/E29</f>
        <v>1</v>
      </c>
      <c r="G29" s="197">
        <f>G22+G23+G25+G26+G27</f>
        <v>15430</v>
      </c>
      <c r="H29" s="75">
        <v>1</v>
      </c>
      <c r="I29" s="74">
        <f>SUM(I22,I23,I25,I28)</f>
        <v>-16903</v>
      </c>
      <c r="J29" s="198">
        <f>I29/E29</f>
        <v>-0.52277858534624067</v>
      </c>
      <c r="K29" s="199">
        <f t="shared" si="9"/>
        <v>630</v>
      </c>
      <c r="L29" s="200">
        <f t="shared" si="10"/>
        <v>4.256756756756757E-2</v>
      </c>
      <c r="M29" s="38"/>
      <c r="N29" s="38"/>
      <c r="O29" s="38"/>
      <c r="P29" s="38"/>
      <c r="Q29" s="38"/>
      <c r="R29" s="38"/>
      <c r="S29" s="38"/>
      <c r="T29"/>
    </row>
    <row r="30" spans="1:22" ht="9.75" customHeight="1">
      <c r="A30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8"/>
      <c r="N30" s="19"/>
      <c r="O30" s="19"/>
      <c r="P30" s="19"/>
      <c r="Q30" s="19"/>
    </row>
    <row r="31" spans="1:22" hidden="1">
      <c r="A31"/>
      <c r="B31" s="123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38"/>
      <c r="N31" s="19"/>
      <c r="O31" s="19"/>
      <c r="P31" s="19"/>
      <c r="Q31" s="19"/>
    </row>
    <row r="32" spans="1:22">
      <c r="A32" s="84" t="s">
        <v>102</v>
      </c>
      <c r="B32" s="125"/>
      <c r="C32" s="85"/>
      <c r="D32" s="85"/>
      <c r="E32" s="85"/>
      <c r="F32" s="85"/>
      <c r="G32" s="85"/>
      <c r="H32" s="86"/>
      <c r="I32" s="85"/>
      <c r="J32" s="85"/>
      <c r="K32" s="85"/>
      <c r="L32" s="19"/>
      <c r="M32" s="19"/>
      <c r="N32" s="19"/>
      <c r="O32" s="19"/>
      <c r="P32" s="87"/>
      <c r="Q32" s="87"/>
      <c r="R32" s="26"/>
    </row>
    <row r="33" spans="1:18" ht="15.75" thickBot="1">
      <c r="A33" s="88"/>
      <c r="B33" s="20"/>
      <c r="C33" s="88"/>
      <c r="D33" s="88"/>
      <c r="E33" s="88"/>
      <c r="F33" s="88"/>
      <c r="G33" s="88"/>
      <c r="H33" s="89"/>
      <c r="I33" s="88"/>
      <c r="J33" s="85"/>
      <c r="K33" s="85"/>
      <c r="L33" s="19"/>
      <c r="M33" s="19"/>
      <c r="N33" s="19"/>
      <c r="O33" s="19"/>
      <c r="P33" s="87"/>
      <c r="Q33" s="87"/>
      <c r="R33" s="26"/>
    </row>
    <row r="34" spans="1:18">
      <c r="A34" s="20"/>
      <c r="B34" s="66"/>
      <c r="C34" s="202" t="s">
        <v>96</v>
      </c>
      <c r="D34" s="203"/>
      <c r="E34" s="203"/>
      <c r="F34" s="203"/>
      <c r="G34" s="203"/>
      <c r="H34" s="204"/>
      <c r="I34" s="20"/>
      <c r="J34" s="19"/>
      <c r="K34" s="19"/>
      <c r="L34" s="19"/>
      <c r="M34" s="19"/>
      <c r="N34" s="19"/>
      <c r="O34" s="19"/>
      <c r="P34" s="19"/>
      <c r="Q34" s="19"/>
      <c r="R34" s="100" t="s">
        <v>85</v>
      </c>
    </row>
    <row r="35" spans="1:18">
      <c r="A35" s="20"/>
      <c r="B35" s="67" t="s">
        <v>33</v>
      </c>
      <c r="C35" s="215" t="s">
        <v>132</v>
      </c>
      <c r="D35" s="216"/>
      <c r="E35" s="215" t="s">
        <v>136</v>
      </c>
      <c r="F35" s="216"/>
      <c r="G35" s="217" t="s">
        <v>52</v>
      </c>
      <c r="H35" s="218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8"/>
      <c r="C36" s="65" t="s">
        <v>34</v>
      </c>
      <c r="D36" s="90" t="s">
        <v>23</v>
      </c>
      <c r="E36" s="65" t="s">
        <v>34</v>
      </c>
      <c r="F36" s="90" t="s">
        <v>23</v>
      </c>
      <c r="G36" s="65" t="s">
        <v>34</v>
      </c>
      <c r="H36" s="69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8" t="s">
        <v>15</v>
      </c>
      <c r="C37" s="154">
        <v>770</v>
      </c>
      <c r="D37" s="50">
        <f>C37/C42</f>
        <v>0.3632075471698113</v>
      </c>
      <c r="E37" s="154">
        <v>724</v>
      </c>
      <c r="F37" s="50">
        <f>E37/E42</f>
        <v>0.36181909045477262</v>
      </c>
      <c r="G37" s="51">
        <f>E37-C37</f>
        <v>-46</v>
      </c>
      <c r="H37" s="124">
        <f>G37/C37</f>
        <v>-5.9740259740259739E-2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50</v>
      </c>
      <c r="C38" s="154">
        <v>328</v>
      </c>
      <c r="D38" s="50">
        <f>C38/C42</f>
        <v>0.15471698113207547</v>
      </c>
      <c r="E38" s="154">
        <v>321</v>
      </c>
      <c r="F38" s="50">
        <f>E38/E42</f>
        <v>0.16041979010494753</v>
      </c>
      <c r="G38" s="51">
        <f t="shared" ref="G38:G42" si="20">E38-C38</f>
        <v>-7</v>
      </c>
      <c r="H38" s="124">
        <f t="shared" ref="H38:H42" si="21">G38/C38</f>
        <v>-2.1341463414634148E-2</v>
      </c>
      <c r="I38" s="20"/>
      <c r="J38" s="19"/>
      <c r="K38" s="19"/>
      <c r="L38" s="19"/>
      <c r="M38" s="19"/>
      <c r="N38" s="91"/>
      <c r="O38" s="19"/>
      <c r="P38" s="19"/>
      <c r="Q38" s="19"/>
    </row>
    <row r="39" spans="1:18">
      <c r="A39" s="20"/>
      <c r="B39" s="68" t="s">
        <v>16</v>
      </c>
      <c r="C39" s="154">
        <v>164</v>
      </c>
      <c r="D39" s="50">
        <f>C39/C42</f>
        <v>7.7358490566037733E-2</v>
      </c>
      <c r="E39" s="154">
        <v>155</v>
      </c>
      <c r="F39" s="50">
        <f>E39/E42</f>
        <v>7.7461269365317345E-2</v>
      </c>
      <c r="G39" s="51">
        <f t="shared" si="20"/>
        <v>-9</v>
      </c>
      <c r="H39" s="124">
        <f t="shared" si="21"/>
        <v>-5.4878048780487805E-2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17</v>
      </c>
      <c r="C40" s="154">
        <v>498</v>
      </c>
      <c r="D40" s="50">
        <f>C40/C42</f>
        <v>0.23490566037735849</v>
      </c>
      <c r="E40" s="154">
        <v>464</v>
      </c>
      <c r="F40" s="50">
        <f>E40/E42</f>
        <v>0.2318840579710145</v>
      </c>
      <c r="G40" s="51">
        <f t="shared" si="20"/>
        <v>-34</v>
      </c>
      <c r="H40" s="124">
        <f t="shared" si="21"/>
        <v>-6.8273092369477914E-2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8" t="s">
        <v>18</v>
      </c>
      <c r="C41" s="154">
        <v>360</v>
      </c>
      <c r="D41" s="50">
        <f>C41/C42</f>
        <v>0.16981132075471697</v>
      </c>
      <c r="E41" s="154">
        <v>337</v>
      </c>
      <c r="F41" s="50">
        <f>E41/E42</f>
        <v>0.16841579210394803</v>
      </c>
      <c r="G41" s="51">
        <f t="shared" si="20"/>
        <v>-23</v>
      </c>
      <c r="H41" s="124">
        <f t="shared" si="21"/>
        <v>-6.3888888888888884E-2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0" t="s">
        <v>14</v>
      </c>
      <c r="C42" s="71">
        <f>SUM(C37:C41)</f>
        <v>2120</v>
      </c>
      <c r="D42" s="129">
        <f>C42/C42</f>
        <v>1</v>
      </c>
      <c r="E42" s="71">
        <f>SUM(E37:E41)</f>
        <v>2001</v>
      </c>
      <c r="F42" s="129">
        <f>E42/E42</f>
        <v>1</v>
      </c>
      <c r="G42" s="130">
        <f t="shared" si="20"/>
        <v>-119</v>
      </c>
      <c r="H42" s="171">
        <f t="shared" si="21"/>
        <v>-5.6132075471698115E-2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K20:L20"/>
    <mergeCell ref="O20:P20"/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E19:J19"/>
    <mergeCell ref="C20:D20"/>
    <mergeCell ref="E20:F20"/>
    <mergeCell ref="G20:H20"/>
    <mergeCell ref="C19:D19"/>
    <mergeCell ref="K19:L19"/>
    <mergeCell ref="I20:J20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K27" sqref="K27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6.85546875" style="44" customWidth="1"/>
    <col min="7" max="7" width="8.28515625" style="8" customWidth="1"/>
    <col min="8" max="8" width="7.8554687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285156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4" width="7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26" t="s">
        <v>95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1:27" ht="9.75" customHeight="1">
      <c r="B4" s="97"/>
    </row>
    <row r="5" spans="1:27" s="11" customFormat="1">
      <c r="A5" s="223" t="s">
        <v>103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24" t="s">
        <v>20</v>
      </c>
      <c r="D7" s="224"/>
      <c r="E7" s="224"/>
      <c r="F7" s="224"/>
      <c r="G7" s="225" t="s">
        <v>51</v>
      </c>
      <c r="H7" s="225"/>
      <c r="I7" s="225"/>
      <c r="J7" s="225"/>
      <c r="K7" s="225" t="s">
        <v>16</v>
      </c>
      <c r="L7" s="225"/>
      <c r="M7" s="225"/>
      <c r="N7" s="225"/>
      <c r="O7" s="224" t="s">
        <v>73</v>
      </c>
      <c r="P7" s="224"/>
      <c r="Q7" s="224"/>
      <c r="R7" s="224"/>
      <c r="S7" s="221" t="s">
        <v>21</v>
      </c>
      <c r="T7" s="221"/>
      <c r="U7" s="221"/>
      <c r="V7" s="221"/>
      <c r="W7" s="221" t="s">
        <v>74</v>
      </c>
      <c r="X7" s="221"/>
      <c r="Y7" s="221"/>
      <c r="Z7" s="222"/>
      <c r="AA7" s="10"/>
    </row>
    <row r="8" spans="1:27" s="11" customFormat="1">
      <c r="A8" s="107"/>
      <c r="B8" s="54" t="s">
        <v>45</v>
      </c>
      <c r="C8" s="174" t="s">
        <v>133</v>
      </c>
      <c r="D8" s="174" t="s">
        <v>138</v>
      </c>
      <c r="E8" s="219" t="s">
        <v>48</v>
      </c>
      <c r="F8" s="219"/>
      <c r="G8" s="174" t="s">
        <v>133</v>
      </c>
      <c r="H8" s="174" t="s">
        <v>138</v>
      </c>
      <c r="I8" s="219" t="s">
        <v>48</v>
      </c>
      <c r="J8" s="219"/>
      <c r="K8" s="174" t="s">
        <v>133</v>
      </c>
      <c r="L8" s="174" t="s">
        <v>138</v>
      </c>
      <c r="M8" s="219" t="s">
        <v>48</v>
      </c>
      <c r="N8" s="219"/>
      <c r="O8" s="174" t="s">
        <v>133</v>
      </c>
      <c r="P8" s="174" t="s">
        <v>138</v>
      </c>
      <c r="Q8" s="219" t="s">
        <v>48</v>
      </c>
      <c r="R8" s="219"/>
      <c r="S8" s="174" t="s">
        <v>133</v>
      </c>
      <c r="T8" s="174" t="s">
        <v>138</v>
      </c>
      <c r="U8" s="219" t="s">
        <v>48</v>
      </c>
      <c r="V8" s="219"/>
      <c r="W8" s="174" t="s">
        <v>133</v>
      </c>
      <c r="X8" s="174" t="s">
        <v>138</v>
      </c>
      <c r="Y8" s="219" t="s">
        <v>48</v>
      </c>
      <c r="Z8" s="220"/>
      <c r="AA8" s="10"/>
    </row>
    <row r="9" spans="1:27" s="11" customFormat="1">
      <c r="A9" s="108">
        <v>1</v>
      </c>
      <c r="B9" s="120" t="s">
        <v>86</v>
      </c>
      <c r="C9" s="76">
        <v>36</v>
      </c>
      <c r="D9" s="76">
        <v>36</v>
      </c>
      <c r="E9" s="146">
        <f t="shared" ref="E9:E19" si="0">D9-C9</f>
        <v>0</v>
      </c>
      <c r="F9" s="147">
        <f>E9/C9</f>
        <v>0</v>
      </c>
      <c r="G9" s="76">
        <v>10</v>
      </c>
      <c r="H9" s="76">
        <v>9</v>
      </c>
      <c r="I9" s="146">
        <f t="shared" ref="I9:I20" si="1">H9-G9</f>
        <v>-1</v>
      </c>
      <c r="J9" s="147">
        <f>I9/G9</f>
        <v>-0.1</v>
      </c>
      <c r="K9" s="76">
        <v>4</v>
      </c>
      <c r="L9" s="76">
        <v>4</v>
      </c>
      <c r="M9" s="146">
        <f t="shared" ref="M9:M19" si="2">L9-K9</f>
        <v>0</v>
      </c>
      <c r="N9" s="147">
        <f t="shared" ref="N9:N19" si="3">M9/K9</f>
        <v>0</v>
      </c>
      <c r="O9" s="76">
        <v>20</v>
      </c>
      <c r="P9" s="76">
        <v>17</v>
      </c>
      <c r="Q9" s="146">
        <f t="shared" ref="Q9:Q20" si="4">P9-O9</f>
        <v>-3</v>
      </c>
      <c r="R9" s="147">
        <f>Q9/O9</f>
        <v>-0.15</v>
      </c>
      <c r="S9" s="76">
        <v>3</v>
      </c>
      <c r="T9" s="76">
        <v>3</v>
      </c>
      <c r="U9" s="146">
        <f t="shared" ref="U9:U20" si="5">T9-S9</f>
        <v>0</v>
      </c>
      <c r="V9" s="147">
        <f>U9/S9</f>
        <v>0</v>
      </c>
      <c r="W9" s="145">
        <f>C9+G9+K9+O9+S9</f>
        <v>73</v>
      </c>
      <c r="X9" s="145">
        <f>D9+H9+L9+P9+T9</f>
        <v>69</v>
      </c>
      <c r="Y9" s="159">
        <f>X9-W9</f>
        <v>-4</v>
      </c>
      <c r="Z9" s="160">
        <f>Y9/W9</f>
        <v>-5.4794520547945202E-2</v>
      </c>
      <c r="AA9" s="10"/>
    </row>
    <row r="10" spans="1:27" s="11" customFormat="1">
      <c r="A10" s="108">
        <v>2</v>
      </c>
      <c r="B10" s="121" t="s">
        <v>87</v>
      </c>
      <c r="C10" s="76">
        <v>64</v>
      </c>
      <c r="D10" s="76">
        <v>55</v>
      </c>
      <c r="E10" s="146">
        <f t="shared" si="0"/>
        <v>-9</v>
      </c>
      <c r="F10" s="147">
        <f t="shared" ref="F10:F19" si="6">E10/C10</f>
        <v>-0.140625</v>
      </c>
      <c r="G10" s="76">
        <v>20</v>
      </c>
      <c r="H10" s="76">
        <v>23</v>
      </c>
      <c r="I10" s="146">
        <f t="shared" si="1"/>
        <v>3</v>
      </c>
      <c r="J10" s="147">
        <f t="shared" ref="J10:J20" si="7">I10/G10</f>
        <v>0.15</v>
      </c>
      <c r="K10" s="76">
        <v>5</v>
      </c>
      <c r="L10" s="76">
        <v>5</v>
      </c>
      <c r="M10" s="146">
        <f t="shared" si="2"/>
        <v>0</v>
      </c>
      <c r="N10" s="147">
        <f t="shared" si="3"/>
        <v>0</v>
      </c>
      <c r="O10" s="76">
        <v>48</v>
      </c>
      <c r="P10" s="76">
        <v>42</v>
      </c>
      <c r="Q10" s="146">
        <f t="shared" si="4"/>
        <v>-6</v>
      </c>
      <c r="R10" s="147">
        <f t="shared" ref="R10:R20" si="8">Q10/O10</f>
        <v>-0.125</v>
      </c>
      <c r="S10" s="76">
        <v>15</v>
      </c>
      <c r="T10" s="76">
        <v>15</v>
      </c>
      <c r="U10" s="146">
        <f t="shared" si="5"/>
        <v>0</v>
      </c>
      <c r="V10" s="147">
        <f t="shared" ref="V10:V20" si="9">U10/S10</f>
        <v>0</v>
      </c>
      <c r="W10" s="145">
        <f t="shared" ref="W10:W19" si="10">C10+G10+K10+O10+S10</f>
        <v>152</v>
      </c>
      <c r="X10" s="145">
        <f t="shared" ref="X10:X19" si="11">D10+H10+L10+P10+T10</f>
        <v>140</v>
      </c>
      <c r="Y10" s="159">
        <f t="shared" ref="Y10:Y20" si="12">X10-W10</f>
        <v>-12</v>
      </c>
      <c r="Z10" s="160">
        <f t="shared" ref="Z10:Z20" si="13">Y10/W10</f>
        <v>-7.8947368421052627E-2</v>
      </c>
      <c r="AA10" s="10"/>
    </row>
    <row r="11" spans="1:27" s="11" customFormat="1">
      <c r="A11" s="108">
        <v>3</v>
      </c>
      <c r="B11" s="121" t="s">
        <v>88</v>
      </c>
      <c r="C11" s="76">
        <v>67</v>
      </c>
      <c r="D11" s="76">
        <v>60</v>
      </c>
      <c r="E11" s="146">
        <f t="shared" si="0"/>
        <v>-7</v>
      </c>
      <c r="F11" s="147">
        <f t="shared" si="6"/>
        <v>-0.1044776119402985</v>
      </c>
      <c r="G11" s="76">
        <v>21</v>
      </c>
      <c r="H11" s="76">
        <v>17</v>
      </c>
      <c r="I11" s="146">
        <f t="shared" si="1"/>
        <v>-4</v>
      </c>
      <c r="J11" s="147">
        <f t="shared" si="7"/>
        <v>-0.19047619047619047</v>
      </c>
      <c r="K11" s="76">
        <v>4</v>
      </c>
      <c r="L11" s="76">
        <v>4</v>
      </c>
      <c r="M11" s="146">
        <f t="shared" si="2"/>
        <v>0</v>
      </c>
      <c r="N11" s="147">
        <f t="shared" si="3"/>
        <v>0</v>
      </c>
      <c r="O11" s="76">
        <v>18</v>
      </c>
      <c r="P11" s="76">
        <v>15</v>
      </c>
      <c r="Q11" s="146">
        <f t="shared" si="4"/>
        <v>-3</v>
      </c>
      <c r="R11" s="147">
        <f t="shared" si="8"/>
        <v>-0.16666666666666666</v>
      </c>
      <c r="S11" s="76">
        <v>13</v>
      </c>
      <c r="T11" s="76">
        <v>12</v>
      </c>
      <c r="U11" s="146">
        <f t="shared" si="5"/>
        <v>-1</v>
      </c>
      <c r="V11" s="147">
        <f t="shared" si="9"/>
        <v>-7.6923076923076927E-2</v>
      </c>
      <c r="W11" s="145">
        <f t="shared" si="10"/>
        <v>123</v>
      </c>
      <c r="X11" s="145">
        <f t="shared" si="11"/>
        <v>108</v>
      </c>
      <c r="Y11" s="159">
        <f t="shared" si="12"/>
        <v>-15</v>
      </c>
      <c r="Z11" s="160">
        <f t="shared" si="13"/>
        <v>-0.12195121951219512</v>
      </c>
      <c r="AA11" s="10"/>
    </row>
    <row r="12" spans="1:27" s="11" customFormat="1">
      <c r="A12" s="108">
        <v>4</v>
      </c>
      <c r="B12" s="120" t="s">
        <v>89</v>
      </c>
      <c r="C12" s="76">
        <v>185</v>
      </c>
      <c r="D12" s="76">
        <v>185</v>
      </c>
      <c r="E12" s="146">
        <f t="shared" si="0"/>
        <v>0</v>
      </c>
      <c r="F12" s="147">
        <f t="shared" si="6"/>
        <v>0</v>
      </c>
      <c r="G12" s="76">
        <v>74</v>
      </c>
      <c r="H12" s="76">
        <v>76</v>
      </c>
      <c r="I12" s="146">
        <f t="shared" si="1"/>
        <v>2</v>
      </c>
      <c r="J12" s="147">
        <f t="shared" si="7"/>
        <v>2.7027027027027029E-2</v>
      </c>
      <c r="K12" s="76">
        <v>38</v>
      </c>
      <c r="L12" s="76">
        <v>35</v>
      </c>
      <c r="M12" s="146">
        <f t="shared" si="2"/>
        <v>-3</v>
      </c>
      <c r="N12" s="147">
        <f t="shared" si="3"/>
        <v>-7.8947368421052627E-2</v>
      </c>
      <c r="O12" s="76">
        <v>117</v>
      </c>
      <c r="P12" s="76">
        <v>110</v>
      </c>
      <c r="Q12" s="146">
        <f t="shared" si="4"/>
        <v>-7</v>
      </c>
      <c r="R12" s="147">
        <f t="shared" si="8"/>
        <v>-5.9829059829059832E-2</v>
      </c>
      <c r="S12" s="76">
        <v>51</v>
      </c>
      <c r="T12" s="76">
        <v>45</v>
      </c>
      <c r="U12" s="146">
        <f t="shared" si="5"/>
        <v>-6</v>
      </c>
      <c r="V12" s="147">
        <f t="shared" si="9"/>
        <v>-0.11764705882352941</v>
      </c>
      <c r="W12" s="145">
        <f t="shared" si="10"/>
        <v>465</v>
      </c>
      <c r="X12" s="145">
        <f t="shared" si="11"/>
        <v>451</v>
      </c>
      <c r="Y12" s="159">
        <f t="shared" si="12"/>
        <v>-14</v>
      </c>
      <c r="Z12" s="160">
        <f t="shared" si="13"/>
        <v>-3.0107526881720432E-2</v>
      </c>
      <c r="AA12" s="10"/>
    </row>
    <row r="13" spans="1:27" s="11" customFormat="1">
      <c r="A13" s="108">
        <v>5</v>
      </c>
      <c r="B13" s="120" t="s">
        <v>90</v>
      </c>
      <c r="C13" s="76">
        <v>128</v>
      </c>
      <c r="D13" s="76">
        <v>115</v>
      </c>
      <c r="E13" s="146">
        <f t="shared" si="0"/>
        <v>-13</v>
      </c>
      <c r="F13" s="147">
        <f t="shared" si="6"/>
        <v>-0.1015625</v>
      </c>
      <c r="G13" s="76">
        <v>64</v>
      </c>
      <c r="H13" s="76">
        <v>59</v>
      </c>
      <c r="I13" s="146">
        <f t="shared" si="1"/>
        <v>-5</v>
      </c>
      <c r="J13" s="147">
        <f t="shared" si="7"/>
        <v>-7.8125E-2</v>
      </c>
      <c r="K13" s="76">
        <v>56</v>
      </c>
      <c r="L13" s="76">
        <v>53</v>
      </c>
      <c r="M13" s="146">
        <f t="shared" si="2"/>
        <v>-3</v>
      </c>
      <c r="N13" s="147">
        <f t="shared" si="3"/>
        <v>-5.3571428571428568E-2</v>
      </c>
      <c r="O13" s="76">
        <v>72</v>
      </c>
      <c r="P13" s="76">
        <v>63</v>
      </c>
      <c r="Q13" s="146">
        <f t="shared" si="4"/>
        <v>-9</v>
      </c>
      <c r="R13" s="147">
        <f t="shared" si="8"/>
        <v>-0.125</v>
      </c>
      <c r="S13" s="76">
        <v>74</v>
      </c>
      <c r="T13" s="76">
        <v>72</v>
      </c>
      <c r="U13" s="146">
        <f t="shared" si="5"/>
        <v>-2</v>
      </c>
      <c r="V13" s="147">
        <f t="shared" si="9"/>
        <v>-2.7027027027027029E-2</v>
      </c>
      <c r="W13" s="145">
        <f t="shared" si="10"/>
        <v>394</v>
      </c>
      <c r="X13" s="145">
        <f t="shared" si="11"/>
        <v>362</v>
      </c>
      <c r="Y13" s="159">
        <f t="shared" si="12"/>
        <v>-32</v>
      </c>
      <c r="Z13" s="160">
        <f t="shared" si="13"/>
        <v>-8.1218274111675121E-2</v>
      </c>
      <c r="AA13" s="10"/>
    </row>
    <row r="14" spans="1:27" s="11" customFormat="1">
      <c r="A14" s="108">
        <v>6</v>
      </c>
      <c r="B14" s="120" t="s">
        <v>91</v>
      </c>
      <c r="C14" s="76">
        <v>1</v>
      </c>
      <c r="D14" s="76">
        <v>2</v>
      </c>
      <c r="E14" s="146">
        <f t="shared" si="0"/>
        <v>1</v>
      </c>
      <c r="F14" s="147">
        <f t="shared" si="6"/>
        <v>1</v>
      </c>
      <c r="G14" s="76"/>
      <c r="H14" s="76"/>
      <c r="I14" s="146">
        <f t="shared" si="1"/>
        <v>0</v>
      </c>
      <c r="J14" s="147" t="e">
        <f t="shared" si="7"/>
        <v>#DIV/0!</v>
      </c>
      <c r="K14" s="76">
        <v>1</v>
      </c>
      <c r="L14" s="76">
        <v>1</v>
      </c>
      <c r="M14" s="146">
        <f t="shared" si="2"/>
        <v>0</v>
      </c>
      <c r="N14" s="147">
        <f t="shared" si="3"/>
        <v>0</v>
      </c>
      <c r="O14" s="76"/>
      <c r="P14" s="76"/>
      <c r="Q14" s="146">
        <f t="shared" si="4"/>
        <v>0</v>
      </c>
      <c r="R14" s="147" t="e">
        <f t="shared" si="8"/>
        <v>#DIV/0!</v>
      </c>
      <c r="S14" s="76">
        <v>1</v>
      </c>
      <c r="T14" s="76">
        <v>1</v>
      </c>
      <c r="U14" s="146">
        <f t="shared" si="5"/>
        <v>0</v>
      </c>
      <c r="V14" s="147">
        <f t="shared" si="9"/>
        <v>0</v>
      </c>
      <c r="W14" s="145">
        <f t="shared" si="10"/>
        <v>3</v>
      </c>
      <c r="X14" s="145">
        <f t="shared" si="11"/>
        <v>4</v>
      </c>
      <c r="Y14" s="159">
        <f t="shared" si="12"/>
        <v>1</v>
      </c>
      <c r="Z14" s="160">
        <f t="shared" si="13"/>
        <v>0.33333333333333331</v>
      </c>
      <c r="AA14" s="10"/>
    </row>
    <row r="15" spans="1:27" s="11" customFormat="1">
      <c r="A15" s="108">
        <v>7</v>
      </c>
      <c r="B15" s="120" t="s">
        <v>92</v>
      </c>
      <c r="C15" s="76">
        <v>50</v>
      </c>
      <c r="D15" s="76">
        <v>48</v>
      </c>
      <c r="E15" s="146">
        <f t="shared" si="0"/>
        <v>-2</v>
      </c>
      <c r="F15" s="147">
        <f t="shared" si="6"/>
        <v>-0.04</v>
      </c>
      <c r="G15" s="76">
        <v>17</v>
      </c>
      <c r="H15" s="76">
        <v>15</v>
      </c>
      <c r="I15" s="146">
        <f t="shared" si="1"/>
        <v>-2</v>
      </c>
      <c r="J15" s="147">
        <f t="shared" si="7"/>
        <v>-0.11764705882352941</v>
      </c>
      <c r="K15" s="76">
        <v>8</v>
      </c>
      <c r="L15" s="76">
        <v>9</v>
      </c>
      <c r="M15" s="146">
        <f t="shared" si="2"/>
        <v>1</v>
      </c>
      <c r="N15" s="147">
        <f t="shared" si="3"/>
        <v>0.125</v>
      </c>
      <c r="O15" s="76">
        <v>35</v>
      </c>
      <c r="P15" s="76">
        <v>36</v>
      </c>
      <c r="Q15" s="146">
        <f t="shared" si="4"/>
        <v>1</v>
      </c>
      <c r="R15" s="147">
        <f t="shared" si="8"/>
        <v>2.8571428571428571E-2</v>
      </c>
      <c r="S15" s="76">
        <v>24</v>
      </c>
      <c r="T15" s="76">
        <v>24</v>
      </c>
      <c r="U15" s="146">
        <f t="shared" si="5"/>
        <v>0</v>
      </c>
      <c r="V15" s="147">
        <f t="shared" si="9"/>
        <v>0</v>
      </c>
      <c r="W15" s="145">
        <f t="shared" si="10"/>
        <v>134</v>
      </c>
      <c r="X15" s="145">
        <f t="shared" si="11"/>
        <v>132</v>
      </c>
      <c r="Y15" s="159">
        <f t="shared" si="12"/>
        <v>-2</v>
      </c>
      <c r="Z15" s="160">
        <f t="shared" si="13"/>
        <v>-1.4925373134328358E-2</v>
      </c>
      <c r="AA15" s="10"/>
    </row>
    <row r="16" spans="1:27" s="11" customFormat="1">
      <c r="A16" s="108">
        <v>8</v>
      </c>
      <c r="B16" s="120" t="s">
        <v>93</v>
      </c>
      <c r="C16" s="76">
        <v>21</v>
      </c>
      <c r="D16" s="76">
        <v>18</v>
      </c>
      <c r="E16" s="146">
        <f t="shared" si="0"/>
        <v>-3</v>
      </c>
      <c r="F16" s="147">
        <f t="shared" si="6"/>
        <v>-0.14285714285714285</v>
      </c>
      <c r="G16" s="76">
        <v>8</v>
      </c>
      <c r="H16" s="76">
        <v>8</v>
      </c>
      <c r="I16" s="146">
        <f t="shared" si="1"/>
        <v>0</v>
      </c>
      <c r="J16" s="147">
        <f t="shared" si="7"/>
        <v>0</v>
      </c>
      <c r="K16" s="76">
        <v>9</v>
      </c>
      <c r="L16" s="76">
        <v>9</v>
      </c>
      <c r="M16" s="146">
        <f t="shared" si="2"/>
        <v>0</v>
      </c>
      <c r="N16" s="147">
        <f t="shared" si="3"/>
        <v>0</v>
      </c>
      <c r="O16" s="76">
        <v>22</v>
      </c>
      <c r="P16" s="76">
        <v>22</v>
      </c>
      <c r="Q16" s="146">
        <f t="shared" si="4"/>
        <v>0</v>
      </c>
      <c r="R16" s="147">
        <f t="shared" si="8"/>
        <v>0</v>
      </c>
      <c r="S16" s="76">
        <v>14</v>
      </c>
      <c r="T16" s="76">
        <v>13</v>
      </c>
      <c r="U16" s="146">
        <f t="shared" si="5"/>
        <v>-1</v>
      </c>
      <c r="V16" s="147">
        <f t="shared" si="9"/>
        <v>-7.1428571428571425E-2</v>
      </c>
      <c r="W16" s="145">
        <f t="shared" si="10"/>
        <v>74</v>
      </c>
      <c r="X16" s="145">
        <f t="shared" si="11"/>
        <v>70</v>
      </c>
      <c r="Y16" s="159">
        <f t="shared" si="12"/>
        <v>-4</v>
      </c>
      <c r="Z16" s="160">
        <f t="shared" si="13"/>
        <v>-5.4054054054054057E-2</v>
      </c>
      <c r="AA16" s="10"/>
    </row>
    <row r="17" spans="1:27" s="11" customFormat="1">
      <c r="A17" s="108">
        <v>9</v>
      </c>
      <c r="B17" s="120" t="s">
        <v>94</v>
      </c>
      <c r="C17" s="76">
        <v>129</v>
      </c>
      <c r="D17" s="76">
        <v>117</v>
      </c>
      <c r="E17" s="146">
        <f t="shared" si="0"/>
        <v>-12</v>
      </c>
      <c r="F17" s="147">
        <f t="shared" si="6"/>
        <v>-9.3023255813953487E-2</v>
      </c>
      <c r="G17" s="76">
        <v>74</v>
      </c>
      <c r="H17" s="76">
        <v>73</v>
      </c>
      <c r="I17" s="146">
        <f t="shared" si="1"/>
        <v>-1</v>
      </c>
      <c r="J17" s="147">
        <f t="shared" si="7"/>
        <v>-1.3513513513513514E-2</v>
      </c>
      <c r="K17" s="76">
        <v>36</v>
      </c>
      <c r="L17" s="76">
        <v>32</v>
      </c>
      <c r="M17" s="146">
        <f t="shared" si="2"/>
        <v>-4</v>
      </c>
      <c r="N17" s="147">
        <f t="shared" si="3"/>
        <v>-0.1111111111111111</v>
      </c>
      <c r="O17" s="76">
        <v>85</v>
      </c>
      <c r="P17" s="76">
        <v>87</v>
      </c>
      <c r="Q17" s="146">
        <f t="shared" si="4"/>
        <v>2</v>
      </c>
      <c r="R17" s="147">
        <f t="shared" si="8"/>
        <v>2.3529411764705882E-2</v>
      </c>
      <c r="S17" s="76">
        <v>59</v>
      </c>
      <c r="T17" s="76">
        <v>56</v>
      </c>
      <c r="U17" s="146">
        <f t="shared" si="5"/>
        <v>-3</v>
      </c>
      <c r="V17" s="147">
        <f t="shared" si="9"/>
        <v>-5.0847457627118647E-2</v>
      </c>
      <c r="W17" s="145">
        <f t="shared" si="10"/>
        <v>383</v>
      </c>
      <c r="X17" s="145">
        <f t="shared" si="11"/>
        <v>365</v>
      </c>
      <c r="Y17" s="159">
        <f t="shared" si="12"/>
        <v>-18</v>
      </c>
      <c r="Z17" s="160">
        <f t="shared" si="13"/>
        <v>-4.6997389033942558E-2</v>
      </c>
      <c r="AA17" s="10"/>
    </row>
    <row r="18" spans="1:27" s="11" customFormat="1">
      <c r="A18" s="108">
        <v>10</v>
      </c>
      <c r="B18" s="120" t="s">
        <v>104</v>
      </c>
      <c r="C18" s="76"/>
      <c r="D18" s="76"/>
      <c r="E18" s="146">
        <f t="shared" si="0"/>
        <v>0</v>
      </c>
      <c r="F18" s="147" t="e">
        <f t="shared" si="6"/>
        <v>#DIV/0!</v>
      </c>
      <c r="G18" s="76"/>
      <c r="H18" s="76"/>
      <c r="I18" s="146">
        <f t="shared" si="1"/>
        <v>0</v>
      </c>
      <c r="J18" s="147" t="e">
        <f t="shared" si="7"/>
        <v>#DIV/0!</v>
      </c>
      <c r="K18" s="76"/>
      <c r="L18" s="76"/>
      <c r="M18" s="146">
        <f t="shared" si="2"/>
        <v>0</v>
      </c>
      <c r="N18" s="147" t="e">
        <f t="shared" si="3"/>
        <v>#DIV/0!</v>
      </c>
      <c r="O18" s="76">
        <v>2</v>
      </c>
      <c r="P18" s="76">
        <v>1</v>
      </c>
      <c r="Q18" s="146">
        <f t="shared" si="4"/>
        <v>-1</v>
      </c>
      <c r="R18" s="147">
        <f t="shared" si="8"/>
        <v>-0.5</v>
      </c>
      <c r="S18" s="76"/>
      <c r="T18" s="76"/>
      <c r="U18" s="146">
        <f t="shared" si="5"/>
        <v>0</v>
      </c>
      <c r="V18" s="147" t="e">
        <f t="shared" si="9"/>
        <v>#DIV/0!</v>
      </c>
      <c r="W18" s="145">
        <f t="shared" si="10"/>
        <v>2</v>
      </c>
      <c r="X18" s="145">
        <f t="shared" si="11"/>
        <v>1</v>
      </c>
      <c r="Y18" s="159">
        <f t="shared" si="12"/>
        <v>-1</v>
      </c>
      <c r="Z18" s="160">
        <f t="shared" si="13"/>
        <v>-0.5</v>
      </c>
      <c r="AA18" s="10"/>
    </row>
    <row r="19" spans="1:27" s="11" customFormat="1">
      <c r="A19" s="108" t="s">
        <v>71</v>
      </c>
      <c r="B19" s="121" t="s">
        <v>13</v>
      </c>
      <c r="C19" s="76">
        <v>89</v>
      </c>
      <c r="D19" s="76">
        <v>88</v>
      </c>
      <c r="E19" s="146">
        <f t="shared" si="0"/>
        <v>-1</v>
      </c>
      <c r="F19" s="147">
        <f t="shared" si="6"/>
        <v>-1.1235955056179775E-2</v>
      </c>
      <c r="G19" s="76">
        <v>40</v>
      </c>
      <c r="H19" s="76">
        <v>41</v>
      </c>
      <c r="I19" s="146">
        <f t="shared" si="1"/>
        <v>1</v>
      </c>
      <c r="J19" s="147">
        <f t="shared" si="7"/>
        <v>2.5000000000000001E-2</v>
      </c>
      <c r="K19" s="76">
        <v>3</v>
      </c>
      <c r="L19" s="76">
        <v>3</v>
      </c>
      <c r="M19" s="146">
        <f t="shared" si="2"/>
        <v>0</v>
      </c>
      <c r="N19" s="147">
        <f t="shared" si="3"/>
        <v>0</v>
      </c>
      <c r="O19" s="76">
        <v>79</v>
      </c>
      <c r="P19" s="76">
        <v>71</v>
      </c>
      <c r="Q19" s="180">
        <f t="shared" si="4"/>
        <v>-8</v>
      </c>
      <c r="R19" s="181">
        <f t="shared" si="8"/>
        <v>-0.10126582278481013</v>
      </c>
      <c r="S19" s="176">
        <v>106</v>
      </c>
      <c r="T19" s="176">
        <v>96</v>
      </c>
      <c r="U19" s="146">
        <f t="shared" si="5"/>
        <v>-10</v>
      </c>
      <c r="V19" s="147">
        <f t="shared" si="9"/>
        <v>-9.4339622641509441E-2</v>
      </c>
      <c r="W19" s="145">
        <f t="shared" si="10"/>
        <v>317</v>
      </c>
      <c r="X19" s="145">
        <f t="shared" si="11"/>
        <v>299</v>
      </c>
      <c r="Y19" s="159">
        <f t="shared" si="12"/>
        <v>-18</v>
      </c>
      <c r="Z19" s="160">
        <f t="shared" si="13"/>
        <v>-5.6782334384858045E-2</v>
      </c>
      <c r="AA19" s="10"/>
    </row>
    <row r="20" spans="1:27" s="11" customFormat="1" ht="15.75" thickBot="1">
      <c r="A20" s="109"/>
      <c r="B20" s="158" t="s">
        <v>19</v>
      </c>
      <c r="C20" s="139">
        <f>SUM(C9:C19)</f>
        <v>770</v>
      </c>
      <c r="D20" s="139">
        <f>SUM(D9:D19)</f>
        <v>724</v>
      </c>
      <c r="E20" s="139">
        <f t="shared" ref="E20" si="14">D20-C20</f>
        <v>-46</v>
      </c>
      <c r="F20" s="140">
        <f t="shared" ref="F20" si="15">E20/C20</f>
        <v>-5.9740259740259739E-2</v>
      </c>
      <c r="G20" s="139">
        <f>SUM(G9:G19)</f>
        <v>328</v>
      </c>
      <c r="H20" s="139">
        <f>SUM(H9:H19)</f>
        <v>321</v>
      </c>
      <c r="I20" s="139">
        <f t="shared" si="1"/>
        <v>-7</v>
      </c>
      <c r="J20" s="140">
        <f t="shared" si="7"/>
        <v>-2.1341463414634148E-2</v>
      </c>
      <c r="K20" s="139">
        <f>SUM(K9:K19)</f>
        <v>164</v>
      </c>
      <c r="L20" s="139">
        <f>SUM(L9:L19)</f>
        <v>155</v>
      </c>
      <c r="M20" s="139">
        <f t="shared" ref="M20" si="16">L20-K20</f>
        <v>-9</v>
      </c>
      <c r="N20" s="140">
        <f t="shared" ref="N20" si="17">M20/K20</f>
        <v>-5.4878048780487805E-2</v>
      </c>
      <c r="O20" s="139">
        <f>SUM(O9:O19)</f>
        <v>498</v>
      </c>
      <c r="P20" s="139">
        <f>SUM(P9:P19)</f>
        <v>464</v>
      </c>
      <c r="Q20" s="139">
        <f t="shared" si="4"/>
        <v>-34</v>
      </c>
      <c r="R20" s="140">
        <f t="shared" si="8"/>
        <v>-6.8273092369477914E-2</v>
      </c>
      <c r="S20" s="139">
        <f>SUM(S9:S19)</f>
        <v>360</v>
      </c>
      <c r="T20" s="139">
        <f>SUM(T9:T19)</f>
        <v>337</v>
      </c>
      <c r="U20" s="139">
        <f t="shared" si="5"/>
        <v>-23</v>
      </c>
      <c r="V20" s="140">
        <f t="shared" si="9"/>
        <v>-6.3888888888888884E-2</v>
      </c>
      <c r="W20" s="139">
        <f>SUM(W9:W19)</f>
        <v>2120</v>
      </c>
      <c r="X20" s="139">
        <f>SUM(X9:X19)</f>
        <v>2001</v>
      </c>
      <c r="Y20" s="139">
        <f t="shared" si="12"/>
        <v>-119</v>
      </c>
      <c r="Z20" s="141">
        <f t="shared" si="13"/>
        <v>-5.6132075471698115E-2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R24" sqref="R24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6" width="8.140625" style="3" customWidth="1"/>
    <col min="17" max="17" width="7.28515625" style="3" customWidth="1"/>
    <col min="18" max="18" width="4.5703125" style="3" customWidth="1"/>
    <col min="19" max="19" width="8" style="3" customWidth="1"/>
    <col min="20" max="20" width="8.4257812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7.710937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9" t="s">
        <v>75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7"/>
      <c r="Y4" s="227"/>
      <c r="Z4" s="227"/>
      <c r="AA4" s="228"/>
    </row>
    <row r="5" spans="1:27" s="10" customFormat="1" ht="15" customHeight="1">
      <c r="A5" s="58"/>
      <c r="B5" s="54" t="s">
        <v>0</v>
      </c>
      <c r="C5" s="55" t="s">
        <v>46</v>
      </c>
      <c r="D5" s="219" t="s">
        <v>15</v>
      </c>
      <c r="E5" s="219"/>
      <c r="F5" s="219"/>
      <c r="G5" s="219"/>
      <c r="H5" s="219" t="s">
        <v>50</v>
      </c>
      <c r="I5" s="219"/>
      <c r="J5" s="219" t="s">
        <v>16</v>
      </c>
      <c r="K5" s="219"/>
      <c r="L5" s="219" t="s">
        <v>16</v>
      </c>
      <c r="M5" s="219"/>
      <c r="N5" s="219" t="s">
        <v>16</v>
      </c>
      <c r="O5" s="219"/>
      <c r="P5" s="219" t="s">
        <v>17</v>
      </c>
      <c r="Q5" s="219"/>
      <c r="R5" s="219"/>
      <c r="S5" s="219"/>
      <c r="T5" s="219" t="s">
        <v>18</v>
      </c>
      <c r="U5" s="219"/>
      <c r="V5" s="219"/>
      <c r="W5" s="219"/>
      <c r="X5" s="219" t="s">
        <v>14</v>
      </c>
      <c r="Y5" s="219"/>
      <c r="Z5" s="219"/>
      <c r="AA5" s="220"/>
    </row>
    <row r="6" spans="1:27" s="10" customFormat="1">
      <c r="A6" s="58"/>
      <c r="B6" s="54" t="s">
        <v>1</v>
      </c>
      <c r="C6" s="55" t="s">
        <v>47</v>
      </c>
      <c r="D6" s="54" t="s">
        <v>133</v>
      </c>
      <c r="E6" s="54" t="s">
        <v>138</v>
      </c>
      <c r="F6" s="219" t="s">
        <v>22</v>
      </c>
      <c r="G6" s="219"/>
      <c r="H6" s="54" t="s">
        <v>133</v>
      </c>
      <c r="I6" s="54" t="s">
        <v>138</v>
      </c>
      <c r="J6" s="219" t="s">
        <v>22</v>
      </c>
      <c r="K6" s="219"/>
      <c r="L6" s="54" t="s">
        <v>133</v>
      </c>
      <c r="M6" s="54" t="s">
        <v>138</v>
      </c>
      <c r="N6" s="219" t="s">
        <v>22</v>
      </c>
      <c r="O6" s="219"/>
      <c r="P6" s="54" t="s">
        <v>133</v>
      </c>
      <c r="Q6" s="54" t="s">
        <v>138</v>
      </c>
      <c r="R6" s="219" t="s">
        <v>22</v>
      </c>
      <c r="S6" s="219"/>
      <c r="T6" s="54" t="s">
        <v>133</v>
      </c>
      <c r="U6" s="54" t="s">
        <v>138</v>
      </c>
      <c r="V6" s="219" t="s">
        <v>22</v>
      </c>
      <c r="W6" s="219"/>
      <c r="X6" s="54" t="s">
        <v>133</v>
      </c>
      <c r="Y6" s="54" t="s">
        <v>138</v>
      </c>
      <c r="Z6" s="219" t="s">
        <v>22</v>
      </c>
      <c r="AA6" s="220"/>
    </row>
    <row r="7" spans="1:27" s="10" customFormat="1" ht="28.5" customHeight="1">
      <c r="A7" s="59" t="s">
        <v>2</v>
      </c>
      <c r="B7" s="101" t="s">
        <v>24</v>
      </c>
      <c r="C7" s="102">
        <f>Y7/Y20</f>
        <v>7.9960019990004995E-3</v>
      </c>
      <c r="D7" s="76">
        <v>6</v>
      </c>
      <c r="E7" s="76">
        <v>7</v>
      </c>
      <c r="F7" s="116">
        <f t="shared" ref="F7:F20" si="0">E7-D7</f>
        <v>1</v>
      </c>
      <c r="G7" s="117">
        <f t="shared" ref="G7:G20" si="1">F7/D7</f>
        <v>0.16666666666666666</v>
      </c>
      <c r="H7" s="76">
        <v>2</v>
      </c>
      <c r="I7" s="76">
        <v>2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3</v>
      </c>
      <c r="Q7" s="76">
        <v>4</v>
      </c>
      <c r="R7" s="118">
        <f>Q7-P7</f>
        <v>1</v>
      </c>
      <c r="S7" s="117">
        <f>R7/P7</f>
        <v>0.33333333333333331</v>
      </c>
      <c r="T7" s="76">
        <v>3</v>
      </c>
      <c r="U7" s="76">
        <v>3</v>
      </c>
      <c r="V7" s="118">
        <f>U7-T7</f>
        <v>0</v>
      </c>
      <c r="W7" s="117">
        <f>V7/T7</f>
        <v>0</v>
      </c>
      <c r="X7" s="118">
        <f>D7+H7+L7+P7+T7</f>
        <v>14</v>
      </c>
      <c r="Y7" s="118">
        <f>E7+I7+M7+Q7+U7</f>
        <v>16</v>
      </c>
      <c r="Z7" s="118">
        <f>Y7-X7</f>
        <v>2</v>
      </c>
      <c r="AA7" s="119">
        <f>Z7/X7</f>
        <v>0.14285714285714285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1.4992503748125937E-3</v>
      </c>
      <c r="D8" s="76"/>
      <c r="E8" s="76"/>
      <c r="F8" s="116">
        <f t="shared" si="0"/>
        <v>0</v>
      </c>
      <c r="G8" s="117" t="e">
        <f t="shared" si="1"/>
        <v>#DIV/0!</v>
      </c>
      <c r="H8" s="76">
        <v>3</v>
      </c>
      <c r="I8" s="76">
        <v>3</v>
      </c>
      <c r="J8" s="118"/>
      <c r="K8" s="117"/>
      <c r="L8" s="76"/>
      <c r="M8" s="76"/>
      <c r="N8" s="118"/>
      <c r="O8" s="117"/>
      <c r="P8" s="76"/>
      <c r="Q8" s="76"/>
      <c r="R8" s="118">
        <f t="shared" ref="R8:R19" si="2">Q8-P8</f>
        <v>0</v>
      </c>
      <c r="S8" s="117" t="e">
        <f t="shared" ref="S8:S19" si="3">R8/P8</f>
        <v>#DIV/0!</v>
      </c>
      <c r="T8" s="76"/>
      <c r="U8" s="76"/>
      <c r="V8" s="118">
        <f t="shared" ref="V8:V19" si="4">U8-T8</f>
        <v>0</v>
      </c>
      <c r="W8" s="117" t="e">
        <f t="shared" ref="W8:W19" si="5">V8/T8</f>
        <v>#DIV/0!</v>
      </c>
      <c r="X8" s="118">
        <f t="shared" ref="X8:Y20" si="6">D8+H8+L8+P8+T8</f>
        <v>3</v>
      </c>
      <c r="Y8" s="118">
        <f t="shared" si="6"/>
        <v>3</v>
      </c>
      <c r="Z8" s="118">
        <f t="shared" ref="Z8:Z19" si="7">Y8-X8</f>
        <v>0</v>
      </c>
      <c r="AA8" s="119">
        <f t="shared" ref="AA8:AA19" si="8">Z8/X8</f>
        <v>0</v>
      </c>
    </row>
    <row r="9" spans="1:27" s="10" customFormat="1" ht="15">
      <c r="A9" s="59" t="s">
        <v>3</v>
      </c>
      <c r="B9" s="101" t="s">
        <v>4</v>
      </c>
      <c r="C9" s="102">
        <f>Y9/Y20</f>
        <v>6.4967516241879061E-2</v>
      </c>
      <c r="D9" s="76">
        <v>68</v>
      </c>
      <c r="E9" s="76">
        <v>63</v>
      </c>
      <c r="F9" s="116">
        <f t="shared" si="0"/>
        <v>-5</v>
      </c>
      <c r="G9" s="117">
        <f t="shared" si="1"/>
        <v>-7.3529411764705885E-2</v>
      </c>
      <c r="H9" s="76">
        <v>20</v>
      </c>
      <c r="I9" s="76">
        <v>17</v>
      </c>
      <c r="J9" s="118">
        <f t="shared" ref="J9:J19" si="9">I9-H9</f>
        <v>-3</v>
      </c>
      <c r="K9" s="117">
        <f t="shared" ref="K9:K19" si="10">J9/H9</f>
        <v>-0.15</v>
      </c>
      <c r="L9" s="76">
        <v>6</v>
      </c>
      <c r="M9" s="76">
        <v>4</v>
      </c>
      <c r="N9" s="118">
        <f t="shared" ref="N9:N20" si="11">M9-L9</f>
        <v>-2</v>
      </c>
      <c r="O9" s="117">
        <f t="shared" ref="O9:O19" si="12">N9/L9</f>
        <v>-0.33333333333333331</v>
      </c>
      <c r="P9" s="76">
        <v>31</v>
      </c>
      <c r="Q9" s="76">
        <v>34</v>
      </c>
      <c r="R9" s="118">
        <f t="shared" si="2"/>
        <v>3</v>
      </c>
      <c r="S9" s="117">
        <f t="shared" si="3"/>
        <v>9.6774193548387094E-2</v>
      </c>
      <c r="T9" s="76">
        <v>14</v>
      </c>
      <c r="U9" s="76">
        <v>12</v>
      </c>
      <c r="V9" s="118">
        <f t="shared" si="4"/>
        <v>-2</v>
      </c>
      <c r="W9" s="117">
        <f t="shared" si="5"/>
        <v>-0.14285714285714285</v>
      </c>
      <c r="X9" s="118">
        <f t="shared" si="6"/>
        <v>139</v>
      </c>
      <c r="Y9" s="118">
        <f t="shared" si="6"/>
        <v>130</v>
      </c>
      <c r="Z9" s="118">
        <f t="shared" si="7"/>
        <v>-9</v>
      </c>
      <c r="AA9" s="119">
        <f t="shared" si="8"/>
        <v>-6.4748201438848921E-2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1.4992503748125937E-3</v>
      </c>
      <c r="D10" s="76">
        <v>3</v>
      </c>
      <c r="E10" s="76">
        <v>3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6"/>
        <v>3</v>
      </c>
      <c r="Y10" s="118">
        <f t="shared" si="6"/>
        <v>3</v>
      </c>
      <c r="Z10" s="118">
        <f t="shared" si="7"/>
        <v>0</v>
      </c>
      <c r="AA10" s="119">
        <f t="shared" si="8"/>
        <v>0</v>
      </c>
    </row>
    <row r="11" spans="1:27" s="10" customFormat="1" ht="90.75" customHeight="1">
      <c r="A11" s="59" t="s">
        <v>5</v>
      </c>
      <c r="B11" s="101" t="s">
        <v>31</v>
      </c>
      <c r="C11" s="102">
        <f>Y11/Y20</f>
        <v>3.4982508745627187E-3</v>
      </c>
      <c r="D11" s="76">
        <v>4</v>
      </c>
      <c r="E11" s="76">
        <v>3</v>
      </c>
      <c r="F11" s="116">
        <f t="shared" si="0"/>
        <v>-1</v>
      </c>
      <c r="G11" s="117">
        <f t="shared" si="1"/>
        <v>-0.25</v>
      </c>
      <c r="H11" s="76">
        <v>2</v>
      </c>
      <c r="I11" s="76">
        <v>2</v>
      </c>
      <c r="J11" s="118">
        <f t="shared" si="9"/>
        <v>0</v>
      </c>
      <c r="K11" s="117">
        <f t="shared" si="10"/>
        <v>0</v>
      </c>
      <c r="L11" s="76"/>
      <c r="M11" s="76"/>
      <c r="N11" s="118">
        <f t="shared" si="11"/>
        <v>0</v>
      </c>
      <c r="O11" s="117" t="e">
        <f t="shared" si="12"/>
        <v>#DIV/0!</v>
      </c>
      <c r="P11" s="76"/>
      <c r="Q11" s="76"/>
      <c r="R11" s="118">
        <f t="shared" si="2"/>
        <v>0</v>
      </c>
      <c r="S11" s="117" t="e">
        <f t="shared" si="3"/>
        <v>#DIV/0!</v>
      </c>
      <c r="T11" s="76">
        <v>2</v>
      </c>
      <c r="U11" s="76">
        <v>2</v>
      </c>
      <c r="V11" s="118"/>
      <c r="W11" s="117"/>
      <c r="X11" s="118">
        <f t="shared" si="6"/>
        <v>8</v>
      </c>
      <c r="Y11" s="118">
        <f t="shared" si="6"/>
        <v>7</v>
      </c>
      <c r="Z11" s="118">
        <f t="shared" si="7"/>
        <v>-1</v>
      </c>
      <c r="AA11" s="119">
        <f t="shared" si="8"/>
        <v>-0.125</v>
      </c>
    </row>
    <row r="12" spans="1:27" s="10" customFormat="1" ht="15">
      <c r="A12" s="59" t="s">
        <v>6</v>
      </c>
      <c r="B12" s="101" t="s">
        <v>7</v>
      </c>
      <c r="C12" s="102">
        <f>Y12/Y20</f>
        <v>7.9960019990005002E-2</v>
      </c>
      <c r="D12" s="76">
        <v>56</v>
      </c>
      <c r="E12" s="76">
        <v>53</v>
      </c>
      <c r="F12" s="116">
        <f t="shared" si="0"/>
        <v>-3</v>
      </c>
      <c r="G12" s="117">
        <f t="shared" si="1"/>
        <v>-5.3571428571428568E-2</v>
      </c>
      <c r="H12" s="76">
        <v>16</v>
      </c>
      <c r="I12" s="76">
        <v>16</v>
      </c>
      <c r="J12" s="118">
        <f t="shared" si="9"/>
        <v>0</v>
      </c>
      <c r="K12" s="117">
        <f t="shared" si="10"/>
        <v>0</v>
      </c>
      <c r="L12" s="76">
        <v>9</v>
      </c>
      <c r="M12" s="76">
        <v>9</v>
      </c>
      <c r="N12" s="118">
        <f t="shared" si="11"/>
        <v>0</v>
      </c>
      <c r="O12" s="117">
        <f t="shared" si="12"/>
        <v>0</v>
      </c>
      <c r="P12" s="76">
        <v>39</v>
      </c>
      <c r="Q12" s="76">
        <v>42</v>
      </c>
      <c r="R12" s="118">
        <f t="shared" si="2"/>
        <v>3</v>
      </c>
      <c r="S12" s="117">
        <f t="shared" si="3"/>
        <v>7.6923076923076927E-2</v>
      </c>
      <c r="T12" s="76">
        <v>39</v>
      </c>
      <c r="U12" s="76">
        <v>40</v>
      </c>
      <c r="V12" s="118">
        <f t="shared" si="4"/>
        <v>1</v>
      </c>
      <c r="W12" s="117">
        <f t="shared" si="5"/>
        <v>2.564102564102564E-2</v>
      </c>
      <c r="X12" s="118">
        <f t="shared" si="6"/>
        <v>159</v>
      </c>
      <c r="Y12" s="118">
        <f t="shared" si="6"/>
        <v>160</v>
      </c>
      <c r="Z12" s="118">
        <f t="shared" si="7"/>
        <v>1</v>
      </c>
      <c r="AA12" s="119">
        <f t="shared" si="8"/>
        <v>6.2893081761006293E-3</v>
      </c>
    </row>
    <row r="13" spans="1:27" s="10" customFormat="1" ht="15">
      <c r="A13" s="59" t="s">
        <v>8</v>
      </c>
      <c r="B13" s="101" t="s">
        <v>9</v>
      </c>
      <c r="C13" s="102">
        <f>Y13/Y20</f>
        <v>0.18390804597701149</v>
      </c>
      <c r="D13" s="76">
        <v>162</v>
      </c>
      <c r="E13" s="76">
        <v>148</v>
      </c>
      <c r="F13" s="116">
        <f t="shared" si="0"/>
        <v>-14</v>
      </c>
      <c r="G13" s="117">
        <f t="shared" si="1"/>
        <v>-8.6419753086419748E-2</v>
      </c>
      <c r="H13" s="76">
        <v>55</v>
      </c>
      <c r="I13" s="76">
        <v>56</v>
      </c>
      <c r="J13" s="118">
        <f t="shared" si="9"/>
        <v>1</v>
      </c>
      <c r="K13" s="117">
        <f t="shared" si="10"/>
        <v>1.8181818181818181E-2</v>
      </c>
      <c r="L13" s="76">
        <v>23</v>
      </c>
      <c r="M13" s="76">
        <v>22</v>
      </c>
      <c r="N13" s="118">
        <f t="shared" si="11"/>
        <v>-1</v>
      </c>
      <c r="O13" s="117">
        <f t="shared" si="12"/>
        <v>-4.3478260869565216E-2</v>
      </c>
      <c r="P13" s="76">
        <v>124</v>
      </c>
      <c r="Q13" s="76">
        <v>104</v>
      </c>
      <c r="R13" s="118">
        <f t="shared" si="2"/>
        <v>-20</v>
      </c>
      <c r="S13" s="117">
        <f t="shared" si="3"/>
        <v>-0.16129032258064516</v>
      </c>
      <c r="T13" s="76">
        <v>41</v>
      </c>
      <c r="U13" s="76">
        <v>38</v>
      </c>
      <c r="V13" s="118">
        <f t="shared" si="4"/>
        <v>-3</v>
      </c>
      <c r="W13" s="117">
        <f t="shared" si="5"/>
        <v>-7.3170731707317069E-2</v>
      </c>
      <c r="X13" s="118">
        <f t="shared" si="6"/>
        <v>405</v>
      </c>
      <c r="Y13" s="118">
        <f t="shared" si="6"/>
        <v>368</v>
      </c>
      <c r="Z13" s="118">
        <f t="shared" si="7"/>
        <v>-37</v>
      </c>
      <c r="AA13" s="119">
        <f t="shared" si="8"/>
        <v>-9.1358024691358022E-2</v>
      </c>
    </row>
    <row r="14" spans="1:27" s="10" customFormat="1" ht="26.25">
      <c r="A14" s="59" t="s">
        <v>10</v>
      </c>
      <c r="B14" s="101" t="s">
        <v>26</v>
      </c>
      <c r="C14" s="102">
        <f>Y14/Y20</f>
        <v>3.8980509745127435E-2</v>
      </c>
      <c r="D14" s="76">
        <v>25</v>
      </c>
      <c r="E14" s="76">
        <v>25</v>
      </c>
      <c r="F14" s="116">
        <f t="shared" si="0"/>
        <v>0</v>
      </c>
      <c r="G14" s="117">
        <f t="shared" si="1"/>
        <v>0</v>
      </c>
      <c r="H14" s="76">
        <v>15</v>
      </c>
      <c r="I14" s="76">
        <v>14</v>
      </c>
      <c r="J14" s="118">
        <f t="shared" si="9"/>
        <v>-1</v>
      </c>
      <c r="K14" s="117">
        <f t="shared" si="10"/>
        <v>-6.6666666666666666E-2</v>
      </c>
      <c r="L14" s="76">
        <v>11</v>
      </c>
      <c r="M14" s="76">
        <v>11</v>
      </c>
      <c r="N14" s="118">
        <f t="shared" si="11"/>
        <v>0</v>
      </c>
      <c r="O14" s="117">
        <f t="shared" si="12"/>
        <v>0</v>
      </c>
      <c r="P14" s="76">
        <v>19</v>
      </c>
      <c r="Q14" s="76">
        <v>18</v>
      </c>
      <c r="R14" s="118">
        <f t="shared" si="2"/>
        <v>-1</v>
      </c>
      <c r="S14" s="117">
        <f t="shared" si="3"/>
        <v>-5.2631578947368418E-2</v>
      </c>
      <c r="T14" s="76">
        <v>10</v>
      </c>
      <c r="U14" s="76">
        <v>10</v>
      </c>
      <c r="V14" s="118">
        <f t="shared" si="4"/>
        <v>0</v>
      </c>
      <c r="W14" s="117">
        <f t="shared" si="5"/>
        <v>0</v>
      </c>
      <c r="X14" s="118">
        <f t="shared" si="6"/>
        <v>80</v>
      </c>
      <c r="Y14" s="118">
        <f t="shared" si="6"/>
        <v>78</v>
      </c>
      <c r="Z14" s="118">
        <f t="shared" si="7"/>
        <v>-2</v>
      </c>
      <c r="AA14" s="119">
        <f t="shared" si="8"/>
        <v>-2.5000000000000001E-2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0.12593703148425786</v>
      </c>
      <c r="D15" s="76">
        <v>37</v>
      </c>
      <c r="E15" s="76">
        <v>32</v>
      </c>
      <c r="F15" s="116">
        <f t="shared" si="0"/>
        <v>-5</v>
      </c>
      <c r="G15" s="117">
        <f t="shared" si="1"/>
        <v>-0.13513513513513514</v>
      </c>
      <c r="H15" s="76">
        <v>56</v>
      </c>
      <c r="I15" s="76">
        <v>52</v>
      </c>
      <c r="J15" s="118">
        <f t="shared" si="9"/>
        <v>-4</v>
      </c>
      <c r="K15" s="117">
        <f t="shared" si="10"/>
        <v>-7.1428571428571425E-2</v>
      </c>
      <c r="L15" s="76">
        <v>80</v>
      </c>
      <c r="M15" s="76">
        <v>75</v>
      </c>
      <c r="N15" s="118">
        <f t="shared" si="11"/>
        <v>-5</v>
      </c>
      <c r="O15" s="117">
        <f t="shared" si="12"/>
        <v>-6.25E-2</v>
      </c>
      <c r="P15" s="76">
        <v>43</v>
      </c>
      <c r="Q15" s="76">
        <v>40</v>
      </c>
      <c r="R15" s="118">
        <f t="shared" si="2"/>
        <v>-3</v>
      </c>
      <c r="S15" s="117">
        <f t="shared" si="3"/>
        <v>-6.9767441860465115E-2</v>
      </c>
      <c r="T15" s="76">
        <v>57</v>
      </c>
      <c r="U15" s="76">
        <v>53</v>
      </c>
      <c r="V15" s="118">
        <f t="shared" si="4"/>
        <v>-4</v>
      </c>
      <c r="W15" s="117">
        <f t="shared" si="5"/>
        <v>-7.0175438596491224E-2</v>
      </c>
      <c r="X15" s="118">
        <f t="shared" si="6"/>
        <v>273</v>
      </c>
      <c r="Y15" s="118">
        <f t="shared" si="6"/>
        <v>252</v>
      </c>
      <c r="Z15" s="118">
        <f t="shared" si="7"/>
        <v>-21</v>
      </c>
      <c r="AA15" s="119">
        <f t="shared" si="8"/>
        <v>-7.6923076923076927E-2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2.1989005497251374E-2</v>
      </c>
      <c r="D16" s="76">
        <v>34</v>
      </c>
      <c r="E16" s="76">
        <v>31</v>
      </c>
      <c r="F16" s="116">
        <f t="shared" si="0"/>
        <v>-3</v>
      </c>
      <c r="G16" s="117">
        <f t="shared" si="1"/>
        <v>-8.8235294117647065E-2</v>
      </c>
      <c r="H16" s="76">
        <v>6</v>
      </c>
      <c r="I16" s="76">
        <v>6</v>
      </c>
      <c r="J16" s="118">
        <f t="shared" si="9"/>
        <v>0</v>
      </c>
      <c r="K16" s="117">
        <f t="shared" si="10"/>
        <v>0</v>
      </c>
      <c r="L16" s="76">
        <v>1</v>
      </c>
      <c r="M16" s="76">
        <v>1</v>
      </c>
      <c r="N16" s="118">
        <f t="shared" si="11"/>
        <v>0</v>
      </c>
      <c r="O16" s="117">
        <f t="shared" si="12"/>
        <v>0</v>
      </c>
      <c r="P16" s="76">
        <v>3</v>
      </c>
      <c r="Q16" s="76">
        <v>3</v>
      </c>
      <c r="R16" s="118">
        <f t="shared" si="2"/>
        <v>0</v>
      </c>
      <c r="S16" s="117">
        <f t="shared" si="3"/>
        <v>0</v>
      </c>
      <c r="T16" s="76">
        <v>2</v>
      </c>
      <c r="U16" s="76">
        <v>3</v>
      </c>
      <c r="V16" s="118">
        <f t="shared" si="4"/>
        <v>1</v>
      </c>
      <c r="W16" s="117">
        <f t="shared" si="5"/>
        <v>0.5</v>
      </c>
      <c r="X16" s="118">
        <f t="shared" si="6"/>
        <v>46</v>
      </c>
      <c r="Y16" s="118">
        <f t="shared" si="6"/>
        <v>44</v>
      </c>
      <c r="Z16" s="118">
        <f t="shared" si="7"/>
        <v>-2</v>
      </c>
      <c r="AA16" s="119">
        <f t="shared" si="8"/>
        <v>-4.3478260869565216E-2</v>
      </c>
    </row>
    <row r="17" spans="1:27" s="10" customFormat="1" ht="39">
      <c r="A17" s="59" t="s">
        <v>11</v>
      </c>
      <c r="B17" s="101" t="s">
        <v>32</v>
      </c>
      <c r="C17" s="102">
        <f>Y17/Y20</f>
        <v>6.2468765617191405E-2</v>
      </c>
      <c r="D17" s="76">
        <v>52</v>
      </c>
      <c r="E17" s="76">
        <v>56</v>
      </c>
      <c r="F17" s="116">
        <f t="shared" si="0"/>
        <v>4</v>
      </c>
      <c r="G17" s="117">
        <f t="shared" si="1"/>
        <v>7.6923076923076927E-2</v>
      </c>
      <c r="H17" s="76">
        <v>19</v>
      </c>
      <c r="I17" s="76">
        <v>18</v>
      </c>
      <c r="J17" s="118">
        <f t="shared" si="9"/>
        <v>-1</v>
      </c>
      <c r="K17" s="117">
        <f t="shared" si="10"/>
        <v>-5.2631578947368418E-2</v>
      </c>
      <c r="L17" s="76">
        <v>4</v>
      </c>
      <c r="M17" s="76">
        <v>3</v>
      </c>
      <c r="N17" s="118">
        <f t="shared" si="11"/>
        <v>-1</v>
      </c>
      <c r="O17" s="117">
        <f t="shared" si="12"/>
        <v>-0.25</v>
      </c>
      <c r="P17" s="76">
        <v>34</v>
      </c>
      <c r="Q17" s="76">
        <v>35</v>
      </c>
      <c r="R17" s="118">
        <f t="shared" si="2"/>
        <v>1</v>
      </c>
      <c r="S17" s="117">
        <f t="shared" si="3"/>
        <v>2.9411764705882353E-2</v>
      </c>
      <c r="T17" s="76">
        <v>13</v>
      </c>
      <c r="U17" s="76">
        <v>13</v>
      </c>
      <c r="V17" s="118">
        <f t="shared" si="4"/>
        <v>0</v>
      </c>
      <c r="W17" s="117">
        <f t="shared" si="5"/>
        <v>0</v>
      </c>
      <c r="X17" s="118">
        <f t="shared" si="6"/>
        <v>122</v>
      </c>
      <c r="Y17" s="118">
        <f t="shared" si="6"/>
        <v>125</v>
      </c>
      <c r="Z17" s="118">
        <f t="shared" si="7"/>
        <v>3</v>
      </c>
      <c r="AA17" s="119">
        <f t="shared" si="8"/>
        <v>2.4590163934426229E-2</v>
      </c>
    </row>
    <row r="18" spans="1:27" s="10" customFormat="1" ht="15">
      <c r="A18" s="60"/>
      <c r="B18" s="103" t="s">
        <v>28</v>
      </c>
      <c r="C18" s="102">
        <f>Y18/Y20</f>
        <v>0.25787106446776614</v>
      </c>
      <c r="D18" s="76">
        <v>234</v>
      </c>
      <c r="E18" s="76">
        <v>215</v>
      </c>
      <c r="F18" s="116">
        <f t="shared" si="0"/>
        <v>-19</v>
      </c>
      <c r="G18" s="117">
        <f t="shared" si="1"/>
        <v>-8.11965811965812E-2</v>
      </c>
      <c r="H18" s="76">
        <v>94</v>
      </c>
      <c r="I18" s="76">
        <v>94</v>
      </c>
      <c r="J18" s="118">
        <f t="shared" si="9"/>
        <v>0</v>
      </c>
      <c r="K18" s="117">
        <f t="shared" si="10"/>
        <v>0</v>
      </c>
      <c r="L18" s="76">
        <v>27</v>
      </c>
      <c r="M18" s="76">
        <v>27</v>
      </c>
      <c r="N18" s="118">
        <f t="shared" si="11"/>
        <v>0</v>
      </c>
      <c r="O18" s="117">
        <f t="shared" si="12"/>
        <v>0</v>
      </c>
      <c r="P18" s="76">
        <v>123</v>
      </c>
      <c r="Q18" s="76">
        <v>113</v>
      </c>
      <c r="R18" s="118">
        <f t="shared" si="2"/>
        <v>-10</v>
      </c>
      <c r="S18" s="117">
        <f t="shared" si="3"/>
        <v>-8.1300813008130079E-2</v>
      </c>
      <c r="T18" s="76">
        <v>73</v>
      </c>
      <c r="U18" s="76">
        <v>67</v>
      </c>
      <c r="V18" s="118">
        <f t="shared" si="4"/>
        <v>-6</v>
      </c>
      <c r="W18" s="117">
        <f t="shared" si="5"/>
        <v>-8.2191780821917804E-2</v>
      </c>
      <c r="X18" s="118">
        <f t="shared" si="6"/>
        <v>551</v>
      </c>
      <c r="Y18" s="118">
        <f t="shared" si="6"/>
        <v>516</v>
      </c>
      <c r="Z18" s="118">
        <f t="shared" si="7"/>
        <v>-35</v>
      </c>
      <c r="AA18" s="119">
        <f t="shared" si="8"/>
        <v>-6.3520871143375679E-2</v>
      </c>
    </row>
    <row r="19" spans="1:27" s="10" customFormat="1" ht="15">
      <c r="A19" s="59" t="s">
        <v>12</v>
      </c>
      <c r="B19" s="104" t="s">
        <v>13</v>
      </c>
      <c r="C19" s="128">
        <f>Y19/Y20</f>
        <v>0.14942528735632185</v>
      </c>
      <c r="D19" s="176">
        <v>89</v>
      </c>
      <c r="E19" s="176">
        <v>88</v>
      </c>
      <c r="F19" s="177">
        <f t="shared" si="0"/>
        <v>-1</v>
      </c>
      <c r="G19" s="168">
        <f t="shared" si="1"/>
        <v>-1.1235955056179775E-2</v>
      </c>
      <c r="H19" s="176">
        <v>40</v>
      </c>
      <c r="I19" s="176">
        <v>41</v>
      </c>
      <c r="J19" s="169">
        <f t="shared" si="9"/>
        <v>1</v>
      </c>
      <c r="K19" s="168">
        <f t="shared" si="10"/>
        <v>2.5000000000000001E-2</v>
      </c>
      <c r="L19" s="176">
        <v>3</v>
      </c>
      <c r="M19" s="176">
        <v>3</v>
      </c>
      <c r="N19" s="169">
        <f t="shared" si="11"/>
        <v>0</v>
      </c>
      <c r="O19" s="168">
        <f t="shared" si="12"/>
        <v>0</v>
      </c>
      <c r="P19" s="176">
        <v>79</v>
      </c>
      <c r="Q19" s="176">
        <v>71</v>
      </c>
      <c r="R19" s="169">
        <f t="shared" si="2"/>
        <v>-8</v>
      </c>
      <c r="S19" s="168">
        <f t="shared" si="3"/>
        <v>-0.10126582278481013</v>
      </c>
      <c r="T19" s="176">
        <v>106</v>
      </c>
      <c r="U19" s="176">
        <v>96</v>
      </c>
      <c r="V19" s="169">
        <f t="shared" si="4"/>
        <v>-10</v>
      </c>
      <c r="W19" s="168">
        <f t="shared" si="5"/>
        <v>-9.4339622641509441E-2</v>
      </c>
      <c r="X19" s="118">
        <f t="shared" si="6"/>
        <v>317</v>
      </c>
      <c r="Y19" s="118">
        <f t="shared" si="6"/>
        <v>299</v>
      </c>
      <c r="Z19" s="118">
        <f t="shared" si="7"/>
        <v>-18</v>
      </c>
      <c r="AA19" s="119">
        <f t="shared" si="8"/>
        <v>-5.6782334384858045E-2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770</v>
      </c>
      <c r="E20" s="110">
        <f>SUM(E7:E19)</f>
        <v>724</v>
      </c>
      <c r="F20" s="111">
        <f t="shared" si="0"/>
        <v>-46</v>
      </c>
      <c r="G20" s="112">
        <f t="shared" si="1"/>
        <v>-5.9740259740259739E-2</v>
      </c>
      <c r="H20" s="110">
        <f>SUM(H7:H19)</f>
        <v>328</v>
      </c>
      <c r="I20" s="110">
        <f>SUM(I7:I19)</f>
        <v>321</v>
      </c>
      <c r="J20" s="111">
        <f>I20-H20</f>
        <v>-7</v>
      </c>
      <c r="K20" s="113">
        <f>J20/H20</f>
        <v>-2.1341463414634148E-2</v>
      </c>
      <c r="L20" s="110">
        <f>SUM(L7:L19)</f>
        <v>164</v>
      </c>
      <c r="M20" s="110">
        <f>SUM(M7:M19)</f>
        <v>155</v>
      </c>
      <c r="N20" s="111">
        <f t="shared" si="11"/>
        <v>-9</v>
      </c>
      <c r="O20" s="113">
        <f>N20/L20</f>
        <v>-5.4878048780487805E-2</v>
      </c>
      <c r="P20" s="110">
        <f>SUM(P7:P19)</f>
        <v>498</v>
      </c>
      <c r="Q20" s="110">
        <f>SUM(Q7:Q19)</f>
        <v>464</v>
      </c>
      <c r="R20" s="111">
        <f>Q20-P20</f>
        <v>-34</v>
      </c>
      <c r="S20" s="113">
        <f>R20/P20</f>
        <v>-6.8273092369477914E-2</v>
      </c>
      <c r="T20" s="110">
        <f>SUM(T7:T19)</f>
        <v>360</v>
      </c>
      <c r="U20" s="110">
        <f>SUM(U7:U19)</f>
        <v>337</v>
      </c>
      <c r="V20" s="111">
        <f>U20-T20</f>
        <v>-23</v>
      </c>
      <c r="W20" s="113">
        <f>V20/T20</f>
        <v>-6.3888888888888884E-2</v>
      </c>
      <c r="X20" s="114">
        <f>D20+H20+L20+P20+T20</f>
        <v>2120</v>
      </c>
      <c r="Y20" s="114">
        <f t="shared" si="6"/>
        <v>2001</v>
      </c>
      <c r="Z20" s="114">
        <f>Y20-X20</f>
        <v>-119</v>
      </c>
      <c r="AA20" s="115">
        <f>Z20/X20</f>
        <v>-5.6132075471698115E-2</v>
      </c>
    </row>
    <row r="21" spans="1:27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1"/>
  <sheetViews>
    <sheetView workbookViewId="0">
      <selection activeCell="L29" sqref="L29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139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7" spans="2:30" s="8" customFormat="1">
      <c r="B7" s="66"/>
      <c r="C7" s="231" t="s">
        <v>65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  <c r="AD7" s="8" t="s">
        <v>43</v>
      </c>
    </row>
    <row r="8" spans="2:30" s="8" customFormat="1">
      <c r="B8" s="67" t="s">
        <v>66</v>
      </c>
      <c r="C8" s="233" t="s">
        <v>53</v>
      </c>
      <c r="D8" s="233"/>
      <c r="E8" s="233" t="s">
        <v>54</v>
      </c>
      <c r="F8" s="233"/>
      <c r="G8" s="233" t="s">
        <v>55</v>
      </c>
      <c r="H8" s="233"/>
      <c r="I8" s="233" t="s">
        <v>56</v>
      </c>
      <c r="J8" s="233"/>
      <c r="K8" s="233" t="s">
        <v>57</v>
      </c>
      <c r="L8" s="233"/>
      <c r="M8" s="233" t="s">
        <v>19</v>
      </c>
      <c r="N8" s="234"/>
      <c r="AD8" s="8" t="s">
        <v>35</v>
      </c>
    </row>
    <row r="9" spans="2:30" s="8" customFormat="1">
      <c r="B9" s="68"/>
      <c r="C9" s="65" t="s">
        <v>34</v>
      </c>
      <c r="D9" s="65" t="s">
        <v>23</v>
      </c>
      <c r="E9" s="65" t="s">
        <v>34</v>
      </c>
      <c r="F9" s="65" t="s">
        <v>23</v>
      </c>
      <c r="G9" s="65" t="s">
        <v>34</v>
      </c>
      <c r="H9" s="65" t="s">
        <v>23</v>
      </c>
      <c r="I9" s="65" t="s">
        <v>34</v>
      </c>
      <c r="J9" s="65" t="s">
        <v>23</v>
      </c>
      <c r="K9" s="65" t="s">
        <v>34</v>
      </c>
      <c r="L9" s="65" t="s">
        <v>23</v>
      </c>
      <c r="M9" s="65" t="s">
        <v>34</v>
      </c>
      <c r="N9" s="69" t="s">
        <v>23</v>
      </c>
      <c r="AD9" s="28" t="s">
        <v>38</v>
      </c>
    </row>
    <row r="10" spans="2:30" s="8" customFormat="1">
      <c r="B10" s="165" t="s">
        <v>106</v>
      </c>
      <c r="C10" s="76">
        <v>6</v>
      </c>
      <c r="D10" s="50">
        <f>C10/C20</f>
        <v>8.2872928176795577E-3</v>
      </c>
      <c r="E10" s="76">
        <v>1</v>
      </c>
      <c r="F10" s="50">
        <f>E10/E20</f>
        <v>3.1152647975077881E-3</v>
      </c>
      <c r="G10" s="76"/>
      <c r="H10" s="50">
        <f>G10/G20</f>
        <v>0</v>
      </c>
      <c r="I10" s="76">
        <v>9</v>
      </c>
      <c r="J10" s="50">
        <f>I10/I20</f>
        <v>1.9396551724137932E-2</v>
      </c>
      <c r="K10" s="76">
        <v>2</v>
      </c>
      <c r="L10" s="50">
        <f>K10/K20</f>
        <v>5.9347181008902079E-3</v>
      </c>
      <c r="M10" s="51">
        <f t="shared" ref="M10:M19" si="0">C10+E10+G10+I10+K10</f>
        <v>18</v>
      </c>
      <c r="N10" s="45">
        <f>M10/M20</f>
        <v>8.9955022488755615E-3</v>
      </c>
      <c r="AD10" s="28"/>
    </row>
    <row r="11" spans="2:30" s="8" customFormat="1">
      <c r="B11" s="166" t="s">
        <v>58</v>
      </c>
      <c r="C11" s="76">
        <v>23</v>
      </c>
      <c r="D11" s="50">
        <f>C11/C20</f>
        <v>3.1767955801104975E-2</v>
      </c>
      <c r="E11" s="76">
        <v>17</v>
      </c>
      <c r="F11" s="50">
        <f>E11/E20</f>
        <v>5.2959501557632398E-2</v>
      </c>
      <c r="G11" s="76">
        <v>13</v>
      </c>
      <c r="H11" s="50">
        <f>G11/G20</f>
        <v>8.387096774193549E-2</v>
      </c>
      <c r="I11" s="76">
        <v>14</v>
      </c>
      <c r="J11" s="50">
        <f>I11/I20</f>
        <v>3.017241379310345E-2</v>
      </c>
      <c r="K11" s="76">
        <v>13</v>
      </c>
      <c r="L11" s="50">
        <f>K11/K20</f>
        <v>3.857566765578635E-2</v>
      </c>
      <c r="M11" s="51">
        <f t="shared" si="0"/>
        <v>80</v>
      </c>
      <c r="N11" s="45">
        <f>M11/M20</f>
        <v>3.9980009995002501E-2</v>
      </c>
      <c r="AD11" s="8" t="s">
        <v>39</v>
      </c>
    </row>
    <row r="12" spans="2:30" s="8" customFormat="1">
      <c r="B12" s="166" t="s">
        <v>59</v>
      </c>
      <c r="C12" s="76">
        <v>3</v>
      </c>
      <c r="D12" s="50">
        <f>C12/C20</f>
        <v>4.1436464088397788E-3</v>
      </c>
      <c r="E12" s="76">
        <v>4</v>
      </c>
      <c r="F12" s="50">
        <f>E12/E20</f>
        <v>1.2461059190031152E-2</v>
      </c>
      <c r="G12" s="76">
        <v>2</v>
      </c>
      <c r="H12" s="50">
        <f>G12/G20</f>
        <v>1.2903225806451613E-2</v>
      </c>
      <c r="I12" s="76">
        <v>1</v>
      </c>
      <c r="J12" s="50">
        <f>I12/I20</f>
        <v>2.1551724137931034E-3</v>
      </c>
      <c r="K12" s="76">
        <v>3</v>
      </c>
      <c r="L12" s="50">
        <f>K12/K20</f>
        <v>8.9020771513353119E-3</v>
      </c>
      <c r="M12" s="51">
        <f t="shared" si="0"/>
        <v>13</v>
      </c>
      <c r="N12" s="45">
        <f>M12/M20</f>
        <v>6.4967516241879056E-3</v>
      </c>
    </row>
    <row r="13" spans="2:30" s="8" customFormat="1">
      <c r="B13" s="166" t="s">
        <v>60</v>
      </c>
      <c r="C13" s="76">
        <v>637</v>
      </c>
      <c r="D13" s="50">
        <f>C13/C20</f>
        <v>0.87983425414364635</v>
      </c>
      <c r="E13" s="76">
        <v>259</v>
      </c>
      <c r="F13" s="50">
        <f>E13/E20</f>
        <v>0.80685358255451711</v>
      </c>
      <c r="G13" s="76">
        <v>108</v>
      </c>
      <c r="H13" s="50">
        <f>G13/G20</f>
        <v>0.6967741935483871</v>
      </c>
      <c r="I13" s="76">
        <v>369</v>
      </c>
      <c r="J13" s="50">
        <f>I13/I20</f>
        <v>0.79525862068965514</v>
      </c>
      <c r="K13" s="76">
        <v>199</v>
      </c>
      <c r="L13" s="50">
        <f>K13/K20</f>
        <v>0.59050445103857563</v>
      </c>
      <c r="M13" s="51">
        <f t="shared" si="0"/>
        <v>1572</v>
      </c>
      <c r="N13" s="45">
        <f>M13/M20</f>
        <v>0.7856071964017991</v>
      </c>
      <c r="AD13" s="8" t="s">
        <v>40</v>
      </c>
    </row>
    <row r="14" spans="2:30" s="8" customFormat="1">
      <c r="B14" s="167" t="s">
        <v>107</v>
      </c>
      <c r="C14" s="76">
        <v>1</v>
      </c>
      <c r="D14" s="50">
        <f>C14/C20</f>
        <v>1.3812154696132596E-3</v>
      </c>
      <c r="E14" s="76"/>
      <c r="F14" s="50">
        <f>E14/E20</f>
        <v>0</v>
      </c>
      <c r="G14" s="76"/>
      <c r="H14" s="50">
        <f>G14/G20</f>
        <v>0</v>
      </c>
      <c r="I14" s="76"/>
      <c r="J14" s="50">
        <f>I14/I20</f>
        <v>0</v>
      </c>
      <c r="K14" s="76"/>
      <c r="L14" s="50">
        <f>K14/K20</f>
        <v>0</v>
      </c>
      <c r="M14" s="51">
        <f t="shared" si="0"/>
        <v>1</v>
      </c>
      <c r="N14" s="45">
        <f>M14/M20</f>
        <v>4.9975012493753122E-4</v>
      </c>
    </row>
    <row r="15" spans="2:30" s="8" customFormat="1">
      <c r="B15" s="166" t="s">
        <v>61</v>
      </c>
      <c r="C15" s="76">
        <v>25</v>
      </c>
      <c r="D15" s="50">
        <f>C15/C20</f>
        <v>3.4530386740331494E-2</v>
      </c>
      <c r="E15" s="76">
        <v>29</v>
      </c>
      <c r="F15" s="50">
        <f>E15/E20</f>
        <v>9.0342679127725853E-2</v>
      </c>
      <c r="G15" s="76">
        <v>31</v>
      </c>
      <c r="H15" s="50">
        <f>G15/G20</f>
        <v>0.2</v>
      </c>
      <c r="I15" s="76">
        <v>34</v>
      </c>
      <c r="J15" s="50">
        <f>I15/I20</f>
        <v>7.3275862068965511E-2</v>
      </c>
      <c r="K15" s="76">
        <v>24</v>
      </c>
      <c r="L15" s="50">
        <f>K15/K20</f>
        <v>7.1216617210682495E-2</v>
      </c>
      <c r="M15" s="51">
        <f t="shared" si="0"/>
        <v>143</v>
      </c>
      <c r="N15" s="45">
        <f>M15/M20</f>
        <v>7.1464267866066966E-2</v>
      </c>
      <c r="AD15" s="8" t="s">
        <v>41</v>
      </c>
    </row>
    <row r="16" spans="2:30" s="8" customFormat="1">
      <c r="B16" s="166" t="s">
        <v>62</v>
      </c>
      <c r="C16" s="76">
        <v>18</v>
      </c>
      <c r="D16" s="50">
        <f>C16/C20</f>
        <v>2.4861878453038673E-2</v>
      </c>
      <c r="E16" s="76">
        <v>6</v>
      </c>
      <c r="F16" s="50">
        <f>E16/E20</f>
        <v>1.8691588785046728E-2</v>
      </c>
      <c r="G16" s="76"/>
      <c r="H16" s="50">
        <f>G16/G20</f>
        <v>0</v>
      </c>
      <c r="I16" s="76">
        <v>32</v>
      </c>
      <c r="J16" s="50">
        <f>I16/I20</f>
        <v>6.8965517241379309E-2</v>
      </c>
      <c r="K16" s="76">
        <v>88</v>
      </c>
      <c r="L16" s="50">
        <f>K16/K20</f>
        <v>0.26112759643916916</v>
      </c>
      <c r="M16" s="51">
        <f t="shared" si="0"/>
        <v>144</v>
      </c>
      <c r="N16" s="45">
        <f>M16/M20</f>
        <v>7.1964017991004492E-2</v>
      </c>
    </row>
    <row r="17" spans="2:30">
      <c r="B17" s="167" t="s">
        <v>105</v>
      </c>
      <c r="C17" s="76"/>
      <c r="D17" s="50">
        <f>C17/C20</f>
        <v>0</v>
      </c>
      <c r="E17" s="76"/>
      <c r="F17" s="50">
        <f>E17/E20</f>
        <v>0</v>
      </c>
      <c r="G17" s="76"/>
      <c r="H17" s="50">
        <f>G17/G20</f>
        <v>0</v>
      </c>
      <c r="I17" s="76"/>
      <c r="J17" s="50">
        <f>I17/I20</f>
        <v>0</v>
      </c>
      <c r="K17" s="76"/>
      <c r="L17" s="50">
        <f>K17/K20</f>
        <v>0</v>
      </c>
      <c r="M17" s="51">
        <f t="shared" si="0"/>
        <v>0</v>
      </c>
      <c r="N17" s="45">
        <f>M17/M20</f>
        <v>0</v>
      </c>
    </row>
    <row r="18" spans="2:30" s="8" customFormat="1">
      <c r="B18" s="166" t="s">
        <v>63</v>
      </c>
      <c r="C18" s="76">
        <v>10</v>
      </c>
      <c r="D18" s="50">
        <f>C18/C20</f>
        <v>1.3812154696132596E-2</v>
      </c>
      <c r="E18" s="76">
        <v>5</v>
      </c>
      <c r="F18" s="50">
        <f>E18/E20</f>
        <v>1.5576323987538941E-2</v>
      </c>
      <c r="G18" s="76">
        <v>1</v>
      </c>
      <c r="H18" s="50">
        <f>G18/G20</f>
        <v>6.4516129032258064E-3</v>
      </c>
      <c r="I18" s="76">
        <v>5</v>
      </c>
      <c r="J18" s="50">
        <f>I18/I20</f>
        <v>1.0775862068965518E-2</v>
      </c>
      <c r="K18" s="76">
        <v>8</v>
      </c>
      <c r="L18" s="50">
        <f>K18/K20</f>
        <v>2.3738872403560832E-2</v>
      </c>
      <c r="M18" s="51">
        <f t="shared" si="0"/>
        <v>29</v>
      </c>
      <c r="N18" s="45">
        <f>M18/M20</f>
        <v>1.4492753623188406E-2</v>
      </c>
    </row>
    <row r="19" spans="2:30" s="8" customFormat="1">
      <c r="B19" s="166" t="s">
        <v>64</v>
      </c>
      <c r="C19" s="76">
        <v>1</v>
      </c>
      <c r="D19" s="50">
        <f>C19/C20</f>
        <v>1.3812154696132596E-3</v>
      </c>
      <c r="E19" s="76"/>
      <c r="F19" s="50">
        <f>E19/E20</f>
        <v>0</v>
      </c>
      <c r="G19" s="76"/>
      <c r="H19" s="50">
        <f>G19/G20</f>
        <v>0</v>
      </c>
      <c r="I19" s="76"/>
      <c r="J19" s="50">
        <f>I19/I20</f>
        <v>0</v>
      </c>
      <c r="K19" s="76"/>
      <c r="L19" s="50">
        <f>K19/K20</f>
        <v>0</v>
      </c>
      <c r="M19" s="51">
        <f t="shared" si="0"/>
        <v>1</v>
      </c>
      <c r="N19" s="45">
        <f>M19/M20</f>
        <v>4.9975012493753122E-4</v>
      </c>
      <c r="AD19" s="8" t="s">
        <v>42</v>
      </c>
    </row>
    <row r="20" spans="2:30" s="40" customFormat="1" ht="15.75" thickBot="1">
      <c r="B20" s="70" t="s">
        <v>14</v>
      </c>
      <c r="C20" s="71">
        <f>SUM(C10:C19)</f>
        <v>724</v>
      </c>
      <c r="D20" s="72">
        <f>C20/C20</f>
        <v>1</v>
      </c>
      <c r="E20" s="71">
        <f>SUM(E10:E19)</f>
        <v>321</v>
      </c>
      <c r="F20" s="72">
        <f>E20/E20</f>
        <v>1</v>
      </c>
      <c r="G20" s="71">
        <f>SUM(G10:G19)</f>
        <v>155</v>
      </c>
      <c r="H20" s="72">
        <f>G20/G20</f>
        <v>1</v>
      </c>
      <c r="I20" s="71">
        <f>SUM(I10:I19)</f>
        <v>464</v>
      </c>
      <c r="J20" s="72">
        <f>I20/I20</f>
        <v>1</v>
      </c>
      <c r="K20" s="71">
        <f>SUM(K10:K19)</f>
        <v>337</v>
      </c>
      <c r="L20" s="72">
        <f>K20/K20</f>
        <v>1</v>
      </c>
      <c r="M20" s="71">
        <f>SUM(M10:M19)</f>
        <v>2001</v>
      </c>
      <c r="N20" s="73">
        <f>M20/M20</f>
        <v>1</v>
      </c>
    </row>
    <row r="21" spans="2:30" ht="23.25" customHeight="1">
      <c r="B21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8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zoomScaleNormal="100" workbookViewId="0">
      <selection activeCell="R12" sqref="R12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5" t="s">
        <v>101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2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6" t="s">
        <v>140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8"/>
      <c r="Y3" s="37"/>
      <c r="Z3" s="37"/>
      <c r="AA3" s="37"/>
      <c r="AB3" s="37"/>
      <c r="AC3" s="37"/>
    </row>
    <row r="4" spans="1:29">
      <c r="B4" s="52"/>
      <c r="C4" s="239" t="s">
        <v>53</v>
      </c>
      <c r="D4" s="239"/>
      <c r="E4" s="239" t="s">
        <v>54</v>
      </c>
      <c r="F4" s="239"/>
      <c r="G4" s="239" t="s">
        <v>55</v>
      </c>
      <c r="H4" s="239"/>
      <c r="I4" s="239" t="s">
        <v>56</v>
      </c>
      <c r="J4" s="239"/>
      <c r="K4" s="239" t="s">
        <v>57</v>
      </c>
      <c r="L4" s="239"/>
      <c r="M4" s="239" t="s">
        <v>19</v>
      </c>
      <c r="N4" s="240"/>
    </row>
    <row r="5" spans="1:29">
      <c r="B5" s="52"/>
      <c r="C5" s="178" t="s">
        <v>67</v>
      </c>
      <c r="D5" s="178" t="s">
        <v>23</v>
      </c>
      <c r="E5" s="178" t="s">
        <v>67</v>
      </c>
      <c r="F5" s="178" t="s">
        <v>23</v>
      </c>
      <c r="G5" s="178" t="s">
        <v>67</v>
      </c>
      <c r="H5" s="178" t="s">
        <v>23</v>
      </c>
      <c r="I5" s="178" t="s">
        <v>67</v>
      </c>
      <c r="J5" s="178" t="s">
        <v>23</v>
      </c>
      <c r="K5" s="178" t="s">
        <v>67</v>
      </c>
      <c r="L5" s="178" t="s">
        <v>23</v>
      </c>
      <c r="M5" s="178" t="s">
        <v>67</v>
      </c>
      <c r="N5" s="179" t="s">
        <v>23</v>
      </c>
    </row>
    <row r="6" spans="1:29">
      <c r="A6" s="42"/>
      <c r="B6" s="175" t="s">
        <v>108</v>
      </c>
      <c r="C6" s="76">
        <v>2</v>
      </c>
      <c r="D6" s="46">
        <f>C6/$C$23</f>
        <v>0.08</v>
      </c>
      <c r="E6" s="76">
        <v>11</v>
      </c>
      <c r="F6" s="46">
        <f>E6/$E$23</f>
        <v>0.37931034482758619</v>
      </c>
      <c r="G6" s="76">
        <v>8</v>
      </c>
      <c r="H6" s="46">
        <f>G6/$G$23</f>
        <v>0.25806451612903225</v>
      </c>
      <c r="I6" s="76">
        <v>6</v>
      </c>
      <c r="J6" s="46">
        <f>I6/$I$23</f>
        <v>0.17647058823529413</v>
      </c>
      <c r="K6" s="76">
        <v>6</v>
      </c>
      <c r="L6" s="46">
        <f>K6/$K$23</f>
        <v>0.25</v>
      </c>
      <c r="M6" s="173">
        <f>SUM(C6,E6,G6,I6,K6)</f>
        <v>33</v>
      </c>
      <c r="N6" s="53">
        <f t="shared" ref="N6:N22" si="0">M6/$M$23</f>
        <v>0.23076923076923078</v>
      </c>
      <c r="O6" s="13"/>
      <c r="P6" s="42"/>
    </row>
    <row r="7" spans="1:29">
      <c r="A7" s="42"/>
      <c r="B7" s="175" t="s">
        <v>109</v>
      </c>
      <c r="C7" s="76"/>
      <c r="D7" s="46"/>
      <c r="E7" s="76">
        <v>1</v>
      </c>
      <c r="F7" s="46">
        <f t="shared" ref="F7:F20" si="1">E7/$E$23</f>
        <v>3.4482758620689655E-2</v>
      </c>
      <c r="G7" s="76"/>
      <c r="H7" s="46"/>
      <c r="I7" s="76"/>
      <c r="J7" s="46"/>
      <c r="K7" s="76"/>
      <c r="L7" s="46"/>
      <c r="M7" s="173">
        <f t="shared" ref="M7:M22" si="2">SUM(C7,E7,G7,I7,K7)</f>
        <v>1</v>
      </c>
      <c r="N7" s="53">
        <f t="shared" si="0"/>
        <v>6.993006993006993E-3</v>
      </c>
      <c r="O7" s="13"/>
      <c r="P7" s="42"/>
    </row>
    <row r="8" spans="1:29">
      <c r="A8" s="42"/>
      <c r="B8" s="175" t="s">
        <v>110</v>
      </c>
      <c r="C8" s="76">
        <v>1</v>
      </c>
      <c r="D8" s="46">
        <f t="shared" ref="D8" si="3">C8/$C$23</f>
        <v>0.04</v>
      </c>
      <c r="E8" s="76"/>
      <c r="F8" s="46"/>
      <c r="G8" s="76"/>
      <c r="H8" s="46"/>
      <c r="I8" s="76"/>
      <c r="J8" s="46"/>
      <c r="K8" s="76"/>
      <c r="L8" s="46"/>
      <c r="M8" s="173">
        <f t="shared" si="2"/>
        <v>1</v>
      </c>
      <c r="N8" s="53">
        <f t="shared" si="0"/>
        <v>6.993006993006993E-3</v>
      </c>
      <c r="O8" s="13"/>
      <c r="P8" s="42"/>
    </row>
    <row r="9" spans="1:29">
      <c r="A9" s="42"/>
      <c r="B9" s="175" t="s">
        <v>111</v>
      </c>
      <c r="C9" s="76"/>
      <c r="D9" s="46"/>
      <c r="E9" s="76"/>
      <c r="F9" s="46"/>
      <c r="G9" s="76"/>
      <c r="H9" s="46"/>
      <c r="I9" s="76"/>
      <c r="J9" s="46"/>
      <c r="K9" s="76">
        <v>1</v>
      </c>
      <c r="L9" s="46">
        <f t="shared" ref="L9:L19" si="4">K9/$K$23</f>
        <v>4.1666666666666664E-2</v>
      </c>
      <c r="M9" s="173">
        <f t="shared" si="2"/>
        <v>1</v>
      </c>
      <c r="N9" s="53">
        <f t="shared" si="0"/>
        <v>6.993006993006993E-3</v>
      </c>
      <c r="O9" s="13"/>
      <c r="P9" s="42"/>
    </row>
    <row r="10" spans="1:29">
      <c r="A10" s="42"/>
      <c r="B10" s="175" t="s">
        <v>112</v>
      </c>
      <c r="C10" s="76">
        <v>1</v>
      </c>
      <c r="D10" s="46">
        <f t="shared" ref="D10:D20" si="5">C10/$C$23</f>
        <v>0.04</v>
      </c>
      <c r="E10" s="76">
        <v>4</v>
      </c>
      <c r="F10" s="46">
        <f t="shared" si="1"/>
        <v>0.13793103448275862</v>
      </c>
      <c r="G10" s="76">
        <v>5</v>
      </c>
      <c r="H10" s="46">
        <f t="shared" ref="H10:H11" si="6">G10/$G$23</f>
        <v>0.16129032258064516</v>
      </c>
      <c r="I10" s="76">
        <v>2</v>
      </c>
      <c r="J10" s="46">
        <f>I10/$I$23</f>
        <v>5.8823529411764705E-2</v>
      </c>
      <c r="K10" s="76">
        <v>1</v>
      </c>
      <c r="L10" s="46">
        <f t="shared" si="4"/>
        <v>4.1666666666666664E-2</v>
      </c>
      <c r="M10" s="173">
        <f t="shared" si="2"/>
        <v>13</v>
      </c>
      <c r="N10" s="53">
        <f t="shared" si="0"/>
        <v>9.0909090909090912E-2</v>
      </c>
      <c r="O10" s="13"/>
      <c r="P10" s="42"/>
    </row>
    <row r="11" spans="1:29">
      <c r="A11" s="42"/>
      <c r="B11" s="175" t="s">
        <v>113</v>
      </c>
      <c r="C11" s="76"/>
      <c r="D11" s="46"/>
      <c r="E11" s="76"/>
      <c r="F11" s="46"/>
      <c r="G11" s="76">
        <v>2</v>
      </c>
      <c r="H11" s="46">
        <f t="shared" si="6"/>
        <v>6.4516129032258063E-2</v>
      </c>
      <c r="I11" s="76">
        <v>1</v>
      </c>
      <c r="J11" s="46">
        <f t="shared" ref="J11:J20" si="7">I11/$I$23</f>
        <v>2.9411764705882353E-2</v>
      </c>
      <c r="K11" s="76">
        <v>1</v>
      </c>
      <c r="L11" s="46">
        <f t="shared" si="4"/>
        <v>4.1666666666666664E-2</v>
      </c>
      <c r="M11" s="173">
        <f t="shared" si="2"/>
        <v>4</v>
      </c>
      <c r="N11" s="53">
        <f t="shared" si="0"/>
        <v>2.7972027972027972E-2</v>
      </c>
      <c r="O11" s="13"/>
      <c r="P11" s="42"/>
    </row>
    <row r="12" spans="1:29">
      <c r="A12" s="42"/>
      <c r="B12" s="175" t="s">
        <v>114</v>
      </c>
      <c r="C12" s="76">
        <v>12</v>
      </c>
      <c r="D12" s="46">
        <f t="shared" si="5"/>
        <v>0.48</v>
      </c>
      <c r="E12" s="76">
        <v>6</v>
      </c>
      <c r="F12" s="46">
        <f t="shared" si="1"/>
        <v>0.20689655172413793</v>
      </c>
      <c r="G12" s="76">
        <v>1</v>
      </c>
      <c r="H12" s="46">
        <f>G12/$G$23</f>
        <v>3.2258064516129031E-2</v>
      </c>
      <c r="I12" s="76">
        <v>11</v>
      </c>
      <c r="J12" s="46">
        <f t="shared" si="7"/>
        <v>0.3235294117647059</v>
      </c>
      <c r="K12" s="76">
        <v>7</v>
      </c>
      <c r="L12" s="46">
        <f t="shared" si="4"/>
        <v>0.29166666666666669</v>
      </c>
      <c r="M12" s="173">
        <f t="shared" si="2"/>
        <v>37</v>
      </c>
      <c r="N12" s="53">
        <f t="shared" si="0"/>
        <v>0.25874125874125875</v>
      </c>
      <c r="O12" s="13"/>
      <c r="P12" s="42"/>
    </row>
    <row r="13" spans="1:29">
      <c r="A13" s="42"/>
      <c r="B13" s="175" t="s">
        <v>115</v>
      </c>
      <c r="C13" s="76"/>
      <c r="D13" s="46"/>
      <c r="E13" s="76"/>
      <c r="F13" s="46"/>
      <c r="G13" s="76"/>
      <c r="H13" s="46"/>
      <c r="I13" s="76"/>
      <c r="J13" s="46"/>
      <c r="K13" s="76">
        <v>1</v>
      </c>
      <c r="L13" s="46">
        <f t="shared" si="4"/>
        <v>4.1666666666666664E-2</v>
      </c>
      <c r="M13" s="173">
        <f t="shared" si="2"/>
        <v>1</v>
      </c>
      <c r="N13" s="53">
        <f t="shared" si="0"/>
        <v>6.993006993006993E-3</v>
      </c>
      <c r="O13" s="13"/>
      <c r="P13" s="42"/>
    </row>
    <row r="14" spans="1:29">
      <c r="A14" s="42"/>
      <c r="B14" s="175" t="s">
        <v>116</v>
      </c>
      <c r="C14" s="76"/>
      <c r="D14" s="46"/>
      <c r="E14" s="76"/>
      <c r="F14" s="46"/>
      <c r="G14" s="76"/>
      <c r="H14" s="46"/>
      <c r="I14" s="76">
        <v>1</v>
      </c>
      <c r="J14" s="46">
        <f t="shared" si="7"/>
        <v>2.9411764705882353E-2</v>
      </c>
      <c r="K14" s="76"/>
      <c r="L14" s="46"/>
      <c r="M14" s="173">
        <f t="shared" si="2"/>
        <v>1</v>
      </c>
      <c r="N14" s="53">
        <f t="shared" si="0"/>
        <v>6.993006993006993E-3</v>
      </c>
      <c r="O14" s="13"/>
      <c r="P14" s="42"/>
    </row>
    <row r="15" spans="1:29">
      <c r="A15" s="42"/>
      <c r="B15" s="175" t="s">
        <v>117</v>
      </c>
      <c r="C15" s="76"/>
      <c r="D15" s="46"/>
      <c r="E15" s="76"/>
      <c r="F15" s="46"/>
      <c r="G15" s="76">
        <v>4</v>
      </c>
      <c r="H15" s="46">
        <f t="shared" ref="H15:H17" si="8">G15/$G$23</f>
        <v>0.12903225806451613</v>
      </c>
      <c r="I15" s="76">
        <v>1</v>
      </c>
      <c r="J15" s="46">
        <f t="shared" si="7"/>
        <v>2.9411764705882353E-2</v>
      </c>
      <c r="K15" s="76"/>
      <c r="L15" s="46"/>
      <c r="M15" s="173">
        <f t="shared" si="2"/>
        <v>5</v>
      </c>
      <c r="N15" s="53">
        <f t="shared" si="0"/>
        <v>3.4965034965034968E-2</v>
      </c>
      <c r="O15" s="13"/>
      <c r="P15" s="42"/>
    </row>
    <row r="16" spans="1:29">
      <c r="A16" s="42"/>
      <c r="B16" s="175" t="s">
        <v>131</v>
      </c>
      <c r="C16" s="76"/>
      <c r="D16" s="46"/>
      <c r="E16" s="76"/>
      <c r="F16" s="46"/>
      <c r="G16" s="76">
        <v>1</v>
      </c>
      <c r="H16" s="46">
        <f t="shared" si="8"/>
        <v>3.2258064516129031E-2</v>
      </c>
      <c r="I16" s="76"/>
      <c r="J16" s="46"/>
      <c r="K16" s="76"/>
      <c r="L16" s="46"/>
      <c r="M16" s="173">
        <f t="shared" si="2"/>
        <v>1</v>
      </c>
      <c r="N16" s="53">
        <f t="shared" si="0"/>
        <v>6.993006993006993E-3</v>
      </c>
      <c r="O16" s="13"/>
      <c r="P16" s="42"/>
    </row>
    <row r="17" spans="1:16">
      <c r="A17" s="42"/>
      <c r="B17" s="175" t="s">
        <v>118</v>
      </c>
      <c r="C17" s="76"/>
      <c r="D17" s="46"/>
      <c r="E17" s="76"/>
      <c r="F17" s="46"/>
      <c r="G17" s="76">
        <v>1</v>
      </c>
      <c r="H17" s="46">
        <f t="shared" si="8"/>
        <v>3.2258064516129031E-2</v>
      </c>
      <c r="I17" s="76"/>
      <c r="J17" s="46"/>
      <c r="K17" s="76"/>
      <c r="L17" s="46"/>
      <c r="M17" s="173">
        <f t="shared" si="2"/>
        <v>1</v>
      </c>
      <c r="N17" s="53">
        <f t="shared" si="0"/>
        <v>6.993006993006993E-3</v>
      </c>
      <c r="O17" s="13"/>
      <c r="P17" s="42"/>
    </row>
    <row r="18" spans="1:16">
      <c r="A18" s="42"/>
      <c r="B18" s="175" t="s">
        <v>119</v>
      </c>
      <c r="C18" s="76">
        <v>1</v>
      </c>
      <c r="D18" s="46">
        <f t="shared" si="5"/>
        <v>0.04</v>
      </c>
      <c r="E18" s="76">
        <v>2</v>
      </c>
      <c r="F18" s="46">
        <f t="shared" si="1"/>
        <v>6.8965517241379309E-2</v>
      </c>
      <c r="G18" s="76">
        <v>1</v>
      </c>
      <c r="H18" s="46">
        <f>G18/$G$23</f>
        <v>3.2258064516129031E-2</v>
      </c>
      <c r="I18" s="76">
        <v>3</v>
      </c>
      <c r="J18" s="46">
        <f t="shared" si="7"/>
        <v>8.8235294117647065E-2</v>
      </c>
      <c r="K18" s="76">
        <v>2</v>
      </c>
      <c r="L18" s="46">
        <f t="shared" si="4"/>
        <v>8.3333333333333329E-2</v>
      </c>
      <c r="M18" s="173">
        <f t="shared" si="2"/>
        <v>9</v>
      </c>
      <c r="N18" s="53">
        <f t="shared" si="0"/>
        <v>6.2937062937062943E-2</v>
      </c>
      <c r="O18" s="13"/>
      <c r="P18" s="42"/>
    </row>
    <row r="19" spans="1:16">
      <c r="A19" s="42"/>
      <c r="B19" s="175" t="s">
        <v>120</v>
      </c>
      <c r="C19" s="76">
        <v>7</v>
      </c>
      <c r="D19" s="46">
        <f t="shared" si="5"/>
        <v>0.28000000000000003</v>
      </c>
      <c r="E19" s="76">
        <v>4</v>
      </c>
      <c r="F19" s="46">
        <f t="shared" si="1"/>
        <v>0.13793103448275862</v>
      </c>
      <c r="G19" s="76">
        <v>4</v>
      </c>
      <c r="H19" s="46">
        <f>G19/$G$23</f>
        <v>0.12903225806451613</v>
      </c>
      <c r="I19" s="76">
        <v>7</v>
      </c>
      <c r="J19" s="46">
        <f t="shared" si="7"/>
        <v>0.20588235294117646</v>
      </c>
      <c r="K19" s="76">
        <v>4</v>
      </c>
      <c r="L19" s="46">
        <f t="shared" si="4"/>
        <v>0.16666666666666666</v>
      </c>
      <c r="M19" s="173">
        <f t="shared" si="2"/>
        <v>26</v>
      </c>
      <c r="N19" s="53">
        <f t="shared" si="0"/>
        <v>0.18181818181818182</v>
      </c>
      <c r="O19" s="13"/>
      <c r="P19" s="42"/>
    </row>
    <row r="20" spans="1:16">
      <c r="A20" s="42"/>
      <c r="B20" s="175" t="s">
        <v>121</v>
      </c>
      <c r="C20" s="76">
        <v>1</v>
      </c>
      <c r="D20" s="46">
        <f t="shared" si="5"/>
        <v>0.04</v>
      </c>
      <c r="E20" s="76">
        <v>1</v>
      </c>
      <c r="F20" s="46">
        <f t="shared" si="1"/>
        <v>3.4482758620689655E-2</v>
      </c>
      <c r="G20" s="76">
        <v>3</v>
      </c>
      <c r="H20" s="46">
        <f>G20/$G$23</f>
        <v>9.6774193548387094E-2</v>
      </c>
      <c r="I20" s="76">
        <v>2</v>
      </c>
      <c r="J20" s="46">
        <f t="shared" si="7"/>
        <v>5.8823529411764705E-2</v>
      </c>
      <c r="K20" s="76"/>
      <c r="L20" s="46"/>
      <c r="M20" s="173">
        <f t="shared" si="2"/>
        <v>7</v>
      </c>
      <c r="N20" s="53">
        <f t="shared" si="0"/>
        <v>4.8951048951048952E-2</v>
      </c>
      <c r="O20" s="13"/>
      <c r="P20" s="42"/>
    </row>
    <row r="21" spans="1:16">
      <c r="A21" s="42"/>
      <c r="B21" s="175" t="s">
        <v>122</v>
      </c>
      <c r="C21" s="76"/>
      <c r="D21" s="46"/>
      <c r="E21" s="76"/>
      <c r="F21" s="46"/>
      <c r="G21" s="76">
        <v>1</v>
      </c>
      <c r="H21" s="46">
        <f>G21/$G$23</f>
        <v>3.2258064516129031E-2</v>
      </c>
      <c r="I21" s="76"/>
      <c r="J21" s="46"/>
      <c r="K21" s="76"/>
      <c r="L21" s="46"/>
      <c r="M21" s="173">
        <f t="shared" si="2"/>
        <v>1</v>
      </c>
      <c r="N21" s="53">
        <f t="shared" si="0"/>
        <v>6.993006993006993E-3</v>
      </c>
      <c r="O21" s="13"/>
      <c r="P21" s="42"/>
    </row>
    <row r="22" spans="1:16">
      <c r="A22" s="42"/>
      <c r="B22" s="175" t="s">
        <v>141</v>
      </c>
      <c r="C22" s="76"/>
      <c r="D22" s="46"/>
      <c r="E22" s="76"/>
      <c r="F22" s="46"/>
      <c r="G22" s="76"/>
      <c r="H22" s="46"/>
      <c r="I22" s="76"/>
      <c r="J22" s="46"/>
      <c r="K22" s="76">
        <v>1</v>
      </c>
      <c r="L22" s="46">
        <f>K22/$K$23</f>
        <v>4.1666666666666664E-2</v>
      </c>
      <c r="M22" s="173">
        <f t="shared" si="2"/>
        <v>1</v>
      </c>
      <c r="N22" s="53">
        <f t="shared" si="0"/>
        <v>6.993006993006993E-3</v>
      </c>
      <c r="O22" s="13"/>
      <c r="P22" s="42"/>
    </row>
    <row r="23" spans="1:16" ht="15.75" thickBot="1">
      <c r="A23" s="42"/>
      <c r="B23" s="142" t="s">
        <v>70</v>
      </c>
      <c r="C23" s="143">
        <f>SUM(C6:C22)</f>
        <v>25</v>
      </c>
      <c r="D23" s="144">
        <f>C23/C23</f>
        <v>1</v>
      </c>
      <c r="E23" s="143">
        <f>SUM(E6:E22)</f>
        <v>29</v>
      </c>
      <c r="F23" s="144">
        <f>E23/E23</f>
        <v>1</v>
      </c>
      <c r="G23" s="143">
        <f>SUM(G6:G22)</f>
        <v>31</v>
      </c>
      <c r="H23" s="144">
        <f>G23/G23</f>
        <v>1</v>
      </c>
      <c r="I23" s="143">
        <f>SUM(I6:I22)</f>
        <v>34</v>
      </c>
      <c r="J23" s="144">
        <f>I23/I23</f>
        <v>1</v>
      </c>
      <c r="K23" s="143">
        <f>SUM(K6:K22)</f>
        <v>24</v>
      </c>
      <c r="L23" s="144">
        <f>K23/K23</f>
        <v>1</v>
      </c>
      <c r="M23" s="143">
        <f>SUM(M6:M22)</f>
        <v>143</v>
      </c>
      <c r="N23" s="172">
        <f>M23/M23</f>
        <v>1</v>
      </c>
      <c r="O23" s="13"/>
      <c r="P23" s="42"/>
    </row>
    <row r="24" spans="1:16">
      <c r="B24" s="42"/>
    </row>
    <row r="25" spans="1:16">
      <c r="B25" s="42"/>
    </row>
    <row r="26" spans="1:16">
      <c r="B26" s="42"/>
      <c r="F26" s="8"/>
    </row>
    <row r="27" spans="1:16">
      <c r="B27" s="42"/>
    </row>
    <row r="28" spans="1:16">
      <c r="B28" s="42"/>
    </row>
    <row r="29" spans="1:16">
      <c r="B29" s="42"/>
    </row>
    <row r="30" spans="1:16">
      <c r="B30" s="42"/>
    </row>
    <row r="31" spans="1:16">
      <c r="B31" s="42"/>
    </row>
    <row r="32" spans="1:16">
      <c r="B32" s="42"/>
    </row>
    <row r="33" spans="2:2">
      <c r="B33" s="42"/>
    </row>
    <row r="34" spans="2:2">
      <c r="B34" s="42"/>
    </row>
    <row r="35" spans="2:2">
      <c r="B35" s="42"/>
    </row>
    <row r="36" spans="2:2">
      <c r="B36" s="42"/>
    </row>
    <row r="37" spans="2:2">
      <c r="B37" s="42"/>
    </row>
    <row r="38" spans="2:2">
      <c r="B38" s="42"/>
    </row>
    <row r="39" spans="2:2">
      <c r="B39" s="42"/>
    </row>
    <row r="40" spans="2:2">
      <c r="B40" s="42"/>
    </row>
    <row r="41" spans="2:2">
      <c r="B41" s="42"/>
    </row>
    <row r="42" spans="2:2">
      <c r="B42" s="42"/>
    </row>
    <row r="43" spans="2:2">
      <c r="B43" s="42"/>
    </row>
    <row r="44" spans="2:2">
      <c r="B44" s="42"/>
    </row>
    <row r="45" spans="2:2">
      <c r="B45" s="42"/>
    </row>
    <row r="46" spans="2:2">
      <c r="B46" s="42"/>
    </row>
    <row r="47" spans="2:2">
      <c r="B47" s="42"/>
    </row>
    <row r="48" spans="2:2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8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2022-03-16T07:51:49Z</cp:lastPrinted>
  <dcterms:created xsi:type="dcterms:W3CDTF">2010-12-15T07:52:14Z</dcterms:created>
  <dcterms:modified xsi:type="dcterms:W3CDTF">2022-03-16T07:53:42Z</dcterms:modified>
</cp:coreProperties>
</file>